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9135" windowHeight="4980" tabRatio="607"/>
  </bookViews>
  <sheets>
    <sheet name="RELACION PROGRAMAS 2020" sheetId="33" r:id="rId1"/>
    <sheet name="PADRON SADER-GOB EDO 2020" sheetId="36" r:id="rId2"/>
    <sheet name="PADRON CONAGUA-GOB EDO 2020" sheetId="35" r:id="rId3"/>
  </sheets>
  <definedNames>
    <definedName name="a" localSheetId="0">#REF!</definedName>
    <definedName name="_xlnm.Print_Area" localSheetId="0">'RELACION PROGRAMAS 2020'!$A$7:$M$12</definedName>
    <definedName name="_xlnm.Print_Titles" localSheetId="0">'RELACION PROGRAMAS 2020'!$1:$12</definedName>
  </definedNames>
  <calcPr calcId="145621"/>
</workbook>
</file>

<file path=xl/calcChain.xml><?xml version="1.0" encoding="utf-8"?>
<calcChain xmlns="http://schemas.openxmlformats.org/spreadsheetml/2006/main">
  <c r="R16" i="36" l="1"/>
  <c r="S15" i="36"/>
  <c r="R15" i="36"/>
  <c r="R14" i="36"/>
  <c r="S13" i="36"/>
  <c r="R13" i="36"/>
  <c r="R12" i="36"/>
  <c r="R11" i="36"/>
  <c r="R10" i="36"/>
  <c r="S9" i="36"/>
  <c r="R9" i="36"/>
  <c r="S8" i="36"/>
  <c r="R8" i="36" s="1"/>
  <c r="R7" i="36"/>
  <c r="U6" i="36"/>
  <c r="T6" i="36"/>
  <c r="Q6" i="36"/>
  <c r="N44" i="35"/>
  <c r="L44" i="35"/>
  <c r="K44" i="35"/>
  <c r="M43" i="35"/>
  <c r="O43" i="35" s="1"/>
  <c r="M42" i="35"/>
  <c r="O42" i="35" s="1"/>
  <c r="M41" i="35"/>
  <c r="O41" i="35" s="1"/>
  <c r="M40" i="35"/>
  <c r="O40" i="35" s="1"/>
  <c r="M39" i="35"/>
  <c r="O39" i="35" s="1"/>
  <c r="M38" i="35"/>
  <c r="O38" i="35" s="1"/>
  <c r="M37" i="35"/>
  <c r="O37" i="35" s="1"/>
  <c r="M36" i="35"/>
  <c r="O36" i="35" s="1"/>
  <c r="M35" i="35"/>
  <c r="O35" i="35" s="1"/>
  <c r="M34" i="35"/>
  <c r="O34" i="35" s="1"/>
  <c r="M33" i="35"/>
  <c r="O33" i="35" s="1"/>
  <c r="M32" i="35"/>
  <c r="O32" i="35" s="1"/>
  <c r="M31" i="35"/>
  <c r="O31" i="35" s="1"/>
  <c r="M30" i="35"/>
  <c r="O30" i="35" s="1"/>
  <c r="M29" i="35"/>
  <c r="O29" i="35" s="1"/>
  <c r="M28" i="35"/>
  <c r="O28" i="35" s="1"/>
  <c r="M27" i="35"/>
  <c r="O27" i="35" s="1"/>
  <c r="M26" i="35"/>
  <c r="O26" i="35" s="1"/>
  <c r="M25" i="35"/>
  <c r="O25" i="35" s="1"/>
  <c r="M24" i="35"/>
  <c r="O24" i="35" s="1"/>
  <c r="M23" i="35"/>
  <c r="O23" i="35" s="1"/>
  <c r="M22" i="35"/>
  <c r="O22" i="35" s="1"/>
  <c r="M21" i="35"/>
  <c r="N16" i="35"/>
  <c r="L16" i="35"/>
  <c r="K16" i="35"/>
  <c r="M15" i="35"/>
  <c r="O15" i="35" s="1"/>
  <c r="M14" i="35"/>
  <c r="O14" i="35" s="1"/>
  <c r="M13" i="35"/>
  <c r="O13" i="35" s="1"/>
  <c r="M12" i="35"/>
  <c r="O12" i="35" s="1"/>
  <c r="M11" i="35"/>
  <c r="O11" i="35" s="1"/>
  <c r="M10" i="35"/>
  <c r="O10" i="35" s="1"/>
  <c r="M9" i="35"/>
  <c r="O9" i="35" s="1"/>
  <c r="M8" i="35"/>
  <c r="O8" i="35" s="1"/>
  <c r="M7" i="35"/>
  <c r="O7" i="35" s="1"/>
  <c r="M6" i="35"/>
  <c r="M5" i="35"/>
  <c r="O5" i="35" s="1"/>
  <c r="R6" i="36" l="1"/>
  <c r="S6" i="36"/>
  <c r="M16" i="35"/>
  <c r="M44" i="35"/>
  <c r="O6" i="35"/>
  <c r="O16" i="35" s="1"/>
  <c r="O21" i="35"/>
  <c r="O44" i="35" s="1"/>
  <c r="I17" i="33" l="1"/>
  <c r="I16" i="33"/>
  <c r="J16" i="33" s="1"/>
  <c r="H17" i="33"/>
  <c r="J17" i="33" s="1"/>
  <c r="H16" i="33"/>
  <c r="L18" i="33"/>
  <c r="K18" i="33"/>
  <c r="I18" i="33"/>
  <c r="F18" i="33"/>
  <c r="E18" i="33"/>
  <c r="C18" i="33"/>
  <c r="B18" i="33"/>
  <c r="M17" i="33"/>
  <c r="G17" i="33"/>
  <c r="D17" i="33"/>
  <c r="M16" i="33"/>
  <c r="G16" i="33"/>
  <c r="D16" i="33"/>
  <c r="D18" i="33" l="1"/>
  <c r="G18" i="33"/>
  <c r="M18" i="33"/>
  <c r="H18" i="33"/>
  <c r="J18" i="33"/>
  <c r="I11" i="33" l="1"/>
  <c r="H11" i="33"/>
  <c r="K11" i="33" s="1"/>
  <c r="M11" i="33" s="1"/>
  <c r="G11" i="33"/>
  <c r="D11" i="33"/>
  <c r="L10" i="33"/>
  <c r="H10" i="33"/>
  <c r="K10" i="33" s="1"/>
  <c r="G10" i="33"/>
  <c r="D10" i="33"/>
  <c r="L9" i="33"/>
  <c r="K9" i="33"/>
  <c r="J9" i="33"/>
  <c r="G9" i="33"/>
  <c r="D9" i="33"/>
  <c r="I8" i="33"/>
  <c r="H8" i="33"/>
  <c r="K8" i="33" s="1"/>
  <c r="G8" i="33"/>
  <c r="D8" i="33"/>
  <c r="L7" i="33"/>
  <c r="F7" i="33"/>
  <c r="F12" i="33" s="1"/>
  <c r="E7" i="33"/>
  <c r="E12" i="33" s="1"/>
  <c r="C7" i="33"/>
  <c r="C12" i="33" s="1"/>
  <c r="B7" i="33"/>
  <c r="B12" i="33" s="1"/>
  <c r="D7" i="33" l="1"/>
  <c r="D12" i="33" s="1"/>
  <c r="J11" i="33"/>
  <c r="I7" i="33"/>
  <c r="I12" i="33" s="1"/>
  <c r="L12" i="33"/>
  <c r="H7" i="33"/>
  <c r="H12" i="33" s="1"/>
  <c r="G7" i="33"/>
  <c r="G12" i="33" s="1"/>
  <c r="M10" i="33"/>
  <c r="M8" i="33"/>
  <c r="K7" i="33"/>
  <c r="M9" i="33"/>
  <c r="J10" i="33"/>
  <c r="J8" i="33"/>
  <c r="J7" i="33" l="1"/>
  <c r="J12" i="33" s="1"/>
  <c r="K12" i="33"/>
  <c r="M7" i="33"/>
  <c r="M12" i="33" l="1"/>
</calcChain>
</file>

<file path=xl/sharedStrings.xml><?xml version="1.0" encoding="utf-8"?>
<sst xmlns="http://schemas.openxmlformats.org/spreadsheetml/2006/main" count="503" uniqueCount="251">
  <si>
    <t>Observaciones</t>
  </si>
  <si>
    <t>Total</t>
  </si>
  <si>
    <t xml:space="preserve"> Federal</t>
  </si>
  <si>
    <t>Estatal</t>
  </si>
  <si>
    <t xml:space="preserve">Vigilancia Epidemiológica de Plagas y Enfermedades Fitozoosanitarias </t>
  </si>
  <si>
    <t xml:space="preserve">Inspección de Plagas y Enfermedades Fitozoosanitarias </t>
  </si>
  <si>
    <t xml:space="preserve">Campañas Fitozoosanitarias </t>
  </si>
  <si>
    <t xml:space="preserve">Inocuidad Agroalimentaria, Acuícola y Pesquera </t>
  </si>
  <si>
    <t>CONVENIDO / REPROGRAMADO</t>
  </si>
  <si>
    <t>PAGADO</t>
  </si>
  <si>
    <t>REINTEGRO</t>
  </si>
  <si>
    <t>FEDERAL</t>
  </si>
  <si>
    <t>ESTATAL</t>
  </si>
  <si>
    <t>TOTAL</t>
  </si>
  <si>
    <t>PROGRAMA DE SANIDAD E INOCUIDAD AGROALIMENTARIA</t>
  </si>
  <si>
    <t>PROGRAMAS CONVENIDOS SADER - GOBIERNO DEL ESTADO</t>
  </si>
  <si>
    <t xml:space="preserve">RADICADO </t>
  </si>
  <si>
    <r>
      <t>PROGRAMA DE REHABILITACION, TECNIFICACION Y EQUIPAMIENTO DE</t>
    </r>
    <r>
      <rPr>
        <b/>
        <sz val="14"/>
        <rFont val="Arial"/>
        <family val="2"/>
      </rPr>
      <t xml:space="preserve"> UNIDADES DE RIEGO</t>
    </r>
  </si>
  <si>
    <r>
      <t xml:space="preserve">PROGRAMA DE REHABILITACIÓN Y TECNIFICACIÓN DE </t>
    </r>
    <r>
      <rPr>
        <b/>
        <sz val="14"/>
        <rFont val="Arial"/>
        <family val="2"/>
      </rPr>
      <t>DISTRITOS DE RIEGO</t>
    </r>
  </si>
  <si>
    <t>PROGRAMAS CONVENIDOS CONAGUA - GOBIERNO DEL ESTADO 2020</t>
  </si>
  <si>
    <t>PROGRAMA DE ENTREGA DE APOYO PRESUPUESTO 2020</t>
  </si>
  <si>
    <t>CONSECUTIVO DE ESTA BASE</t>
  </si>
  <si>
    <t>FOLIO SURI (CONVENIO ESPECIFICO)</t>
  </si>
  <si>
    <t>MUNICIPIO (NOMBRE)</t>
  </si>
  <si>
    <t>NOMBRE (S)</t>
  </si>
  <si>
    <t>A. PATERNO</t>
  </si>
  <si>
    <t>A. MATERNO</t>
  </si>
  <si>
    <t>SEXO (HOMBRE O MUJER)</t>
  </si>
  <si>
    <t>PERSONA ( FÍSICA O MORAL)</t>
  </si>
  <si>
    <t>CURP</t>
  </si>
  <si>
    <t>RFC</t>
  </si>
  <si>
    <t>ESTATUS (PAGADO, DEVENGADO, ENTERADO O SIN SUFICIENCIA)</t>
  </si>
  <si>
    <t xml:space="preserve">TIPO DE RECURSO ( CONVENIDO O INCREMENTO DE METAS CON PRODUCTOS FINANCIEROS) </t>
  </si>
  <si>
    <t>COMPONENTE</t>
  </si>
  <si>
    <t>CONCEPTO DEL ESTIMULO</t>
  </si>
  <si>
    <t>UNIDAD DE PRODUCCIÓN (AGRÍCOLA, PECUARIA, PESCA Y ACUACULTURA</t>
  </si>
  <si>
    <t>GRADO DE MARGINACIÓN (CONAPO)</t>
  </si>
  <si>
    <t>CANTIDAD DE BENEFICIARIOS</t>
  </si>
  <si>
    <t>MONTO TOTAL (EN PESOS)</t>
  </si>
  <si>
    <t>ESTIMULO FEDERAL (EN PESOS)</t>
  </si>
  <si>
    <t>ESTIMULO ESTATAL (EN PESOS)</t>
  </si>
  <si>
    <t>APORTACIÓN DEL BENEFICIARIO (EN PESOS, O SU CALCULO)</t>
  </si>
  <si>
    <t>COMONDÚ</t>
  </si>
  <si>
    <t>CONVENIDO</t>
  </si>
  <si>
    <t>MULEGÉ</t>
  </si>
  <si>
    <t>LOS CABOS</t>
  </si>
  <si>
    <t>LA PAZ</t>
  </si>
  <si>
    <t>MORAL</t>
  </si>
  <si>
    <t>GASTOS DE PROGRAMA</t>
  </si>
  <si>
    <t>FOFAE</t>
  </si>
  <si>
    <t>PESCA Y ACUACULTURA</t>
  </si>
  <si>
    <t>Programa de Sanidad e Inocuidad Agrolimentaria</t>
  </si>
  <si>
    <t>CES920124A8A</t>
  </si>
  <si>
    <t>PROG DE SANIDAD E INOCUIDAD AGROLIMENTARIA</t>
  </si>
  <si>
    <t>CSA0408231V8</t>
  </si>
  <si>
    <t>CEF031104BH7</t>
  </si>
  <si>
    <t>Programas Convenidos CONAGUA - Estado Ejercicio 2020</t>
  </si>
  <si>
    <t>FOLIO</t>
  </si>
  <si>
    <t>CONTRATO DE OBRA</t>
  </si>
  <si>
    <t>NOMBRE</t>
  </si>
  <si>
    <t>APOYO</t>
  </si>
  <si>
    <t>CANTIDAD</t>
  </si>
  <si>
    <t>PROGRAMA</t>
  </si>
  <si>
    <t>SubPrograma</t>
  </si>
  <si>
    <t>LOCALIDAD</t>
  </si>
  <si>
    <t>Distrito</t>
  </si>
  <si>
    <t>PROYECTO</t>
  </si>
  <si>
    <t>FEDERAL PAGADO</t>
  </si>
  <si>
    <t>ESTATAL PAGADO</t>
  </si>
  <si>
    <t>GUBERNAMENTAL</t>
  </si>
  <si>
    <t>PRODUCTOR</t>
  </si>
  <si>
    <t>INVERSION TOTAL</t>
  </si>
  <si>
    <t>UNIDADES1/2020</t>
  </si>
  <si>
    <t>DLBCS-BCS-RTEUR-20-001</t>
  </si>
  <si>
    <t>Ejido San Vicente de Los Planes</t>
  </si>
  <si>
    <t>Rehabilitación y Equipamiento del Pozo No. 53 R</t>
  </si>
  <si>
    <t>REHABILITACIÓN, TECNIFICACIÓN Y EQUIPAMIENTO DE UNIDADES DE RIEGO</t>
  </si>
  <si>
    <t>LOS PLANES</t>
  </si>
  <si>
    <t>POZO</t>
  </si>
  <si>
    <t>UNIDADES2/2020</t>
  </si>
  <si>
    <t>DLBCS-BCS-RTEUR-20-002</t>
  </si>
  <si>
    <t>N.C.P.E. Lic. Alfredo V. Bonfil</t>
  </si>
  <si>
    <t>Rehabilitación de equipo de bombeo del Pozo ZA-1</t>
  </si>
  <si>
    <t>EJIDO ALFREDO V. BONFIL</t>
  </si>
  <si>
    <t>UNIDADES3/2020</t>
  </si>
  <si>
    <t>DLBCS-BCS-RTEUR-20-003</t>
  </si>
  <si>
    <t>Ejido El Carrizal</t>
  </si>
  <si>
    <t>Rehabilitación y Equipamiento del Pozo No. IV, Ubicado en el predio denominado "El Palmerito"</t>
  </si>
  <si>
    <t>LA MATANZA</t>
  </si>
  <si>
    <t>UNIDADES4/2020</t>
  </si>
  <si>
    <t>DLBCS-BCS-RTEUR-20-004</t>
  </si>
  <si>
    <t>Rehabilitación y Equipamiento del Pozo VII</t>
  </si>
  <si>
    <t>EL CARRIZAL</t>
  </si>
  <si>
    <t>UNIDADES5/2020</t>
  </si>
  <si>
    <t>DLBCS-BCS-RTEUR-20-005</t>
  </si>
  <si>
    <t>Supervisión externa</t>
  </si>
  <si>
    <t>Supervisión externa de los contratos referentes a los PozosNo. 53 R, Pozo ZA-1, Pozo No. IV y Pozo VII, localizados en los Municipios de La Paz y Mulegé.</t>
  </si>
  <si>
    <t>SUPERVISION</t>
  </si>
  <si>
    <t>UNIDADES6/2020</t>
  </si>
  <si>
    <t>DLBCS-BCS-RTEUR-20-006</t>
  </si>
  <si>
    <t>UNIDAD DE RIEGO EL RINCON DE SANTA CATARINA AC</t>
  </si>
  <si>
    <t>REHABILITACION ELECTROMECANICA DEL S/N, UBICADO EN EL PREDIO DENOMINADO SAN JOSE N° 7</t>
  </si>
  <si>
    <t>SAN JOSE DEL CABO</t>
  </si>
  <si>
    <t>UNIDADES7/2020</t>
  </si>
  <si>
    <t>DLBCS-BCS-RTEUR-20-007</t>
  </si>
  <si>
    <t>GERARDO OLMOS DAILALA</t>
  </si>
  <si>
    <t>SUMINISTRO E INSTALACION DE TRANSFORMADOR ELECTRICO DE 75 KVA EN EL POZO S/N UBICADO EN EL PREDIO DENOMINADO JUAN MARQUEZ</t>
  </si>
  <si>
    <t>UNIDADES8/2020</t>
  </si>
  <si>
    <t>DLBCS-BCS-RTEUR-20-008</t>
  </si>
  <si>
    <t>GILBER CHAVEZ ARREDONDO</t>
  </si>
  <si>
    <t>REHABILITACION Y EQUIPAMIENTO DEL POZO S/N, UBICADO EN EL PREDIO SAN ANGEL</t>
  </si>
  <si>
    <t>UNIDADES9/2020</t>
  </si>
  <si>
    <t>DLBCS-BCS-RTEUR-20-009</t>
  </si>
  <si>
    <t>N.C.P.E LIC. ALFREDO V BONFIL</t>
  </si>
  <si>
    <t>REHABILITACION DE EQUIPO DE BOMBEO DEL POZO ZA-4</t>
  </si>
  <si>
    <t>UNIDADES10/2020</t>
  </si>
  <si>
    <t>DLBCS-BCS-RTEUR-20-010</t>
  </si>
  <si>
    <t>SUPERVISION EXTERNA DE LOS CONTRATOS REFERENTES A LOS POZOS N° ZA-25, EJIDO PRESIDENTE DIAZ ORDAZM POSO S/N GERARDO OLMOS DAILALA Y POZO ZA 1 DEL NCPE</t>
  </si>
  <si>
    <t>GO/UNIDADES2020</t>
  </si>
  <si>
    <t>GASTOS DE OPERACIÓN UNIDADES</t>
  </si>
  <si>
    <t>GASTOS DE OPERACIÓN UNIDADES DE RIEGO</t>
  </si>
  <si>
    <t>GASTOS</t>
  </si>
  <si>
    <t>TOTAL REHABILITACIÓN, TECNIFICACIÓN Y EQUIPAMIENTO DE UNIDADES DE RIEGO 2020</t>
  </si>
  <si>
    <t>DDR01/2020</t>
  </si>
  <si>
    <t>RT-S-BCS-066(UNO)-I4-047-20</t>
  </si>
  <si>
    <t>ASOCIACION DE USUARIOS DE AGUA PARA FINES AGROP. DEL D.R. 066, A.C.</t>
  </si>
  <si>
    <t>SUPERVISION DE 11 REHABILITACIONES  ELECTROMECANICAS, 2 RELOCALIZACIONES Y 3 REPOSICIONES DE POZOS</t>
  </si>
  <si>
    <t>REHABILITACIÓN Y TECNIFICACIÓN DE DISTRITOS DE RIEGO</t>
  </si>
  <si>
    <t>DISTRITO DE RIEGO 066, SANTO DOMINGO</t>
  </si>
  <si>
    <t>DDR02/2020</t>
  </si>
  <si>
    <t>RT-O-BCS-066-(UNO)-I4-461-20</t>
  </si>
  <si>
    <t>MARCELO OCHOA GONZALEZ</t>
  </si>
  <si>
    <t>RELOCALIZACION  DEL POZO AGRÍCOLA No.  88  DE LA COLONIA FERNANDO DE LA TOBA, DE 110.00 METROS DE PROFUNDIDAD, CON  DIÁMETRO DE PERFORACIÓN DE 45.72 CM. Y DIÁMETRO ADEME DE 35.56 CM.</t>
  </si>
  <si>
    <t>DDR03/2020</t>
  </si>
  <si>
    <t>RM-O-BCS-066-(UNO)-I4-462-20</t>
  </si>
  <si>
    <t>EJIDO LEY FED. DE AGUAS No. 4</t>
  </si>
  <si>
    <t>REPOSICION DEL POZO AGRÍCOLA No.  21  DEL EJIDO LEY FEDERAL DE AGUAS No. 4, DE 110.00 METROS DE PROFUNDIDAD, CON  DIÁMETRO DE PERFORACIÓN DE 45.72 CM. Y DIÁMETRO ADEME DE 35.56 CM.</t>
  </si>
  <si>
    <t>DDR04/2020</t>
  </si>
  <si>
    <t>RM-O-BCS-066-(UNO)-I4-463-20</t>
  </si>
  <si>
    <t>JESUS PEREZ PONCE Y  RAMON GARCIA GUTIERREZ</t>
  </si>
  <si>
    <t>RELOCALIZACION  DEL POZO AGRÍCOLA No.  25 DE LA COLONIA ALVAREZ, DE 91.44 METROS DE PROFUNDIDAD, CON  DIÁMETRO DE PERFORACIÓN DE 45.72 CM. Y DIÁMETRO ADEME DE 35.56 CM.</t>
  </si>
  <si>
    <t>DDR05/2020</t>
  </si>
  <si>
    <t>RM-O-BCS-066-(UNO)-I4-464-20</t>
  </si>
  <si>
    <t>RAFAEL GALLO RODRIGUEZ</t>
  </si>
  <si>
    <t>REPOSICION DEL POZO AGRÍCOLA No.  28  DE LA COLONIA CUITLAHUAC , DE 110.00 METROS DE PROFUNDIDAD, CON  DIÁMETRO DE PERFORACIÓN DE 45.72 CM. Y DIÁMETRO ADEME DE 35.56 CM.</t>
  </si>
  <si>
    <t>COLONIA CUITLAHUAC</t>
  </si>
  <si>
    <t>DDR06/2020</t>
  </si>
  <si>
    <t>RM-O-BCS-066-(UNO)-I4-465-20</t>
  </si>
  <si>
    <t>ANGELA FLORENTINA Y MARCO PEREZ OJEDA</t>
  </si>
  <si>
    <t>REPOSICION DEL POZO AGRÍCOLA No.  1-A  DE LA COLONIA GUADALAJARA DE 79.30 METROS DE PROFUNDIDAD, CON  DIÁMETRO DE PERFORACIÓN DE 45.72 CM. Y DIÁMETRO ADEME DE 30.48 CM.</t>
  </si>
  <si>
    <t>COLONIA GUADALAJARA</t>
  </si>
  <si>
    <t>DDR07/2020</t>
  </si>
  <si>
    <t>RM-O-BCS-066-(UNO)-I4-466-20</t>
  </si>
  <si>
    <t>EJIDO JOSEFA ORTIZ DE DOMINGUEZ</t>
  </si>
  <si>
    <t>REHABILITACION ELECTROMECANICA DEL POZO AGRICOLA No. F-18 EJIDO JOSEFA ORTIIZ DE DOMINGUEZ</t>
  </si>
  <si>
    <t>EJIDO JOSEFA ORTIIZ DE DOMINGUEZ</t>
  </si>
  <si>
    <t>DDR08/2020</t>
  </si>
  <si>
    <t>RM-O-BCS-066-(UNO)-I4-467-20</t>
  </si>
  <si>
    <t>REHABILITACION ELECTROMECANICA DEL POZO AGRICOLA No. F-16 EJIDO JOSEFA ORTIZ DE DOMINGUEZ</t>
  </si>
  <si>
    <t>DDR09/2020</t>
  </si>
  <si>
    <t>RM-O-BCS-066-(UNO)-I4-468-20</t>
  </si>
  <si>
    <t>EJIDO LEY FEDERAL DE AGUAS No. 1</t>
  </si>
  <si>
    <t>REHABILITACION ELECTROMECANICA DEL POZO AGRICOLA No. 6 EJIDO LEY FEDERAL DE AGUAS No. 1</t>
  </si>
  <si>
    <t>DDR10/2020</t>
  </si>
  <si>
    <t>RM-O-BCS-066-(UNO)-I4-469-20</t>
  </si>
  <si>
    <t>ALVARO BORBON SANCHEZ</t>
  </si>
  <si>
    <t>REHABILITACION ELECTROMECANICA DEL POZO AGRICOLA No. 7 COL. SINALOA</t>
  </si>
  <si>
    <t>COLONIA SINALOA</t>
  </si>
  <si>
    <t>DDR11/2020</t>
  </si>
  <si>
    <t>RM-O-BCS-066-(UNO)-I4-470-20</t>
  </si>
  <si>
    <t>RODIMIRO MAYA TELLEZ</t>
  </si>
  <si>
    <t>REHABILITACION ELECTROMECANICA DEL POZO AGRICOLA No. 4 COL. YAQUIS</t>
  </si>
  <si>
    <t>COLONIA YAQUIS</t>
  </si>
  <si>
    <t>DDR12/2020</t>
  </si>
  <si>
    <t>RM-O-BCS-066-(UNO)-I4-471-20</t>
  </si>
  <si>
    <t>EFRAIN LOYA OCHOA</t>
  </si>
  <si>
    <t>REHABILITACION ELECTROMECANICA DEL POZO AGRICOLA No. 28-A COL. SINALOA</t>
  </si>
  <si>
    <t>DDR13/2020</t>
  </si>
  <si>
    <t>RM-O-BCS-066-(UNO)-I4-472-20</t>
  </si>
  <si>
    <t>PEDRO ARMENDARIZ GUILLEN</t>
  </si>
  <si>
    <t>REHABILITACION ELECTROMECANICA DEL POZO AGRICOLA No. 6 COL. BUENOS AIRES</t>
  </si>
  <si>
    <t>COLONIA BUENOS AIRES</t>
  </si>
  <si>
    <t>DDR14/2020</t>
  </si>
  <si>
    <t>RM-O-BCS-066-(UNO)-I4-473-20</t>
  </si>
  <si>
    <t>LUIS FDO. GONZALEZ GUZMAN</t>
  </si>
  <si>
    <t>REHABILITACION ELECTROMECANICA DEL POZO AGRICOLA No. 3 COL. NAVOJOA SECC. 2</t>
  </si>
  <si>
    <t>COLONIA NAVOJOA SECC. 2</t>
  </si>
  <si>
    <t>DDR15/2020</t>
  </si>
  <si>
    <t>RM-O-BCS-066-(UNO)-I4-474-20</t>
  </si>
  <si>
    <t xml:space="preserve"> EJIDO LEY FED. DE AGUAS No. 5</t>
  </si>
  <si>
    <t>REHABILITACION ELECTROMECANICA DEL POZO AGRICOLA No. 29 EJIDO LEY FEDERAL DE AGUAS No. 5</t>
  </si>
  <si>
    <t>EJIDO LEY FEDERAL DE AGUAS No. 5</t>
  </si>
  <si>
    <t>DDR16/2020</t>
  </si>
  <si>
    <t>RM-O-BCS-066-(UNO)-I4-475-20</t>
  </si>
  <si>
    <t>IMELDA LANDIN SANCHEZ</t>
  </si>
  <si>
    <t>REHABILITACION ELECTROMECANICA DEL POZO AGRICOLA No. 11 COL. BUENOS AIRES</t>
  </si>
  <si>
    <t>DDR17/2020</t>
  </si>
  <si>
    <t>RM-O-BCS-066-(UNO)-I4-476-20</t>
  </si>
  <si>
    <t>FELICITAS VILLASEÑOR DE AMADOR</t>
  </si>
  <si>
    <t>REHABILITACION ELECTROMECANICA DEL POZO AGRICOLA No. 87 COL. FERNANDO DE LA TOBA</t>
  </si>
  <si>
    <t>COLONIA FERNANDO DE LA TOBA</t>
  </si>
  <si>
    <t>DDR18/2020</t>
  </si>
  <si>
    <t>RT-S-BCS-066-(UNO)-I4-048-20</t>
  </si>
  <si>
    <t>SUPERVISION DE 1 REHABILITACION ELECTROMECANICA Y 1 RELOCALIZACION  DE POZOS AGRICOLAS</t>
  </si>
  <si>
    <t>DDR19/2020</t>
  </si>
  <si>
    <t>RT-O-BCS-066-(UNO)-I4-477-20</t>
  </si>
  <si>
    <t>EJIDO LEY FEDERAL DE AGUAS No. 2</t>
  </si>
  <si>
    <t>RELOCALIZACION DEL POZO AGRÍCOLA No.  12 DEL EJIDO LEY FEDERAL DE AGUAS No. 2, DE 110.00 METROS DE PROFUNDIDAD, CON DIÁMETRO DE PERFORACIÓN DE 45.72 CM. Y DIÁMETRO ADEME DE 35.56 CM.</t>
  </si>
  <si>
    <t>EJIDO LEY FEDERAL DE AGUA N° 2</t>
  </si>
  <si>
    <t>DDR20/2020</t>
  </si>
  <si>
    <t>RT-O-BCS-066-(UNO)-I4-478-20</t>
  </si>
  <si>
    <t>RAUL FERNANDO GUTIERREZ AMAYA</t>
  </si>
  <si>
    <t>REHABILITACION ELECTROMECANICA DEL POZO AGRICOLA No. 3-6 COL. TEOTLAN</t>
  </si>
  <si>
    <t>TEOTLAN</t>
  </si>
  <si>
    <t>DDR21/2020</t>
  </si>
  <si>
    <t>RT-O-BCS-066-(UNO)-I4-479-20</t>
  </si>
  <si>
    <t>TRINIDAD PEREZ CARDENAS</t>
  </si>
  <si>
    <t>RELOCALIZACION DEL POZO AGRICOLA No. 56 DE LA COLONIA FERNANDO DE LA TOBA DE 110.00 METROS DE PROFUNDIDAD, DIAMETRO DE PERFORACION DE 45.72 CM Y DIAMETRO ADEME DE 35.56 CM</t>
  </si>
  <si>
    <t>FERNANDO DE LA TOBA</t>
  </si>
  <si>
    <t>DDR22/2020</t>
  </si>
  <si>
    <t>RT-O-BCS-066-(UNO)-I4-480-20</t>
  </si>
  <si>
    <t>ORENCIO PEREZ CISNEROS</t>
  </si>
  <si>
    <t>RELOCALIZACION DEL POZO AGRICOLA No. 10 DE LA COLONIA BUENOS AIRES DE 100.00 METROS DE PROFUNDIDAD, DIAMETRO DE PERFORACION DE 45.72 CM Y DIAMETRO ADEME DE 35.56 CM.</t>
  </si>
  <si>
    <t>BUENOS AIRES</t>
  </si>
  <si>
    <t>GO/DDR2020</t>
  </si>
  <si>
    <t>GASTOS DE OPERACIÓN DDR</t>
  </si>
  <si>
    <t>GASTOS DE OPERACIÓN DISTRITO DE RIEGO</t>
  </si>
  <si>
    <t>TOTAL REHABILITACIÓN, TECNIFICACIÓN Y EQUIPAMIENTO DE DISTRITOS DE RIEGO 2020</t>
  </si>
  <si>
    <t>PROGRAMA DE REHABILITACIÓN, TECNIFICACIÓN Y EQUIPAMIENTO DE UNIDADES DE RIEGO</t>
  </si>
  <si>
    <t>PROGRAMA DE REHABILITACIÓN Y TECNIFICACIÓN DE DISTRITOS DE RIEGO</t>
  </si>
  <si>
    <t>1 PROGRAMA DE SANIDAD E INOCUIDAD AGROLIMENTARIA ( RECURSOS PAGADOS AL 31 DE DICIEMBRE DE 2020)</t>
  </si>
  <si>
    <t>20-PSIA-VEPE-000001-L000-BS</t>
  </si>
  <si>
    <t>COMITE ESTATAL DE FOMENTO Y PROTECCION PECUARIA DE BAJA CALIFORNIA SUR A.C.</t>
  </si>
  <si>
    <t>4514-VIGILANCIA EPIDEMIOLÓGICA DE PLAGAS Y ENFERMEDADES FITOZOOSANITARIAS</t>
  </si>
  <si>
    <t>PECUARIA</t>
  </si>
  <si>
    <t>20-PSIA-VEPE-000003-L000-BS</t>
  </si>
  <si>
    <t>COMITE ESTATAL DE SANIDAD VEGETAL DE BAJA CALIFORNIA SUR</t>
  </si>
  <si>
    <t>AGRÍCOLA</t>
  </si>
  <si>
    <t>20-PSIA-VEPE-000002-L000-BS</t>
  </si>
  <si>
    <t>COMITE DE SANIDAD ACUICOLA DE B.C.S. A.C.</t>
  </si>
  <si>
    <t>20-PSIA-IPEF-000001-L000-BS</t>
  </si>
  <si>
    <t xml:space="preserve">4515-INSPECCIÓN DE PLAGAS Y ENFERMEDADES FITOZOOSANITARIAS	</t>
  </si>
  <si>
    <t>20-PSIA-CAFIT-000003-L000-BS</t>
  </si>
  <si>
    <t>4512-CAMPAÑAS FITOZOOSANITARIAS</t>
  </si>
  <si>
    <t>20-PSIA-CAFIT-000001-L000-BS</t>
  </si>
  <si>
    <t>20-PSIA-CAFIT-000002-L000-BS</t>
  </si>
  <si>
    <t>20-PSIA-IAAP-000002-L000-BS</t>
  </si>
  <si>
    <t>4513-INOCUIDAD AGROALIMENTARIA, ACUÍCOLA Y PESQUERA</t>
  </si>
  <si>
    <t>20-PSIA-IAAP-000001-L000-BS</t>
  </si>
  <si>
    <t>Programas Convenidos CONAGUA - Estado</t>
  </si>
  <si>
    <t>PADRON DE BENEFICIARIOS DE LOS PROGRAMAS DE ENTREGA DE APOYOS EJERCICIO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</si>
</sst>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-* #,##0_-;\-* #,##0_-;_-* &quot;-&quot;??_-;_-@_-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i/>
      <sz val="14"/>
      <name val="Arial"/>
      <family val="2"/>
    </font>
    <font>
      <b/>
      <sz val="1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04">
    <xf numFmtId="0" fontId="0" fillId="0" borderId="0" xfId="0"/>
    <xf numFmtId="0" fontId="7" fillId="0" borderId="0" xfId="1"/>
    <xf numFmtId="0" fontId="7" fillId="2" borderId="0" xfId="1" applyFill="1"/>
    <xf numFmtId="165" fontId="12" fillId="2" borderId="0" xfId="1" applyNumberFormat="1" applyFont="1" applyFill="1" applyAlignment="1">
      <alignment vertical="center"/>
    </xf>
    <xf numFmtId="0" fontId="7" fillId="2" borderId="0" xfId="1" applyFont="1" applyFill="1" applyAlignment="1">
      <alignment vertical="center"/>
    </xf>
    <xf numFmtId="43" fontId="7" fillId="0" borderId="0" xfId="9" applyFont="1"/>
    <xf numFmtId="0" fontId="2" fillId="2" borderId="3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/>
    </xf>
    <xf numFmtId="165" fontId="7" fillId="2" borderId="0" xfId="1" applyNumberFormat="1" applyFill="1" applyAlignment="1">
      <alignment vertical="center"/>
    </xf>
    <xf numFmtId="43" fontId="0" fillId="2" borderId="0" xfId="2" applyFont="1" applyFill="1" applyAlignment="1">
      <alignment vertical="center"/>
    </xf>
    <xf numFmtId="0" fontId="7" fillId="0" borderId="0" xfId="1" applyAlignment="1">
      <alignment vertical="center"/>
    </xf>
    <xf numFmtId="165" fontId="4" fillId="2" borderId="0" xfId="1" applyNumberFormat="1" applyFont="1" applyFill="1" applyAlignment="1">
      <alignment vertical="center"/>
    </xf>
    <xf numFmtId="165" fontId="6" fillId="2" borderId="3" xfId="12" applyNumberFormat="1" applyFont="1" applyFill="1" applyBorder="1" applyAlignment="1">
      <alignment horizontal="right" vertical="center"/>
    </xf>
    <xf numFmtId="165" fontId="6" fillId="5" borderId="3" xfId="12" applyNumberFormat="1" applyFont="1" applyFill="1" applyBorder="1" applyAlignment="1">
      <alignment horizontal="right" vertical="center"/>
    </xf>
    <xf numFmtId="4" fontId="7" fillId="0" borderId="3" xfId="14" applyNumberFormat="1" applyFont="1" applyFill="1" applyBorder="1" applyAlignment="1">
      <alignment vertical="center"/>
    </xf>
    <xf numFmtId="4" fontId="7" fillId="10" borderId="3" xfId="14" applyNumberFormat="1" applyFont="1" applyFill="1" applyBorder="1" applyAlignment="1">
      <alignment vertical="center"/>
    </xf>
    <xf numFmtId="4" fontId="7" fillId="0" borderId="3" xfId="15" applyNumberFormat="1" applyFont="1" applyFill="1" applyBorder="1" applyAlignment="1">
      <alignment horizontal="right" vertical="center"/>
    </xf>
    <xf numFmtId="4" fontId="7" fillId="9" borderId="3" xfId="14" applyNumberFormat="1" applyFont="1" applyFill="1" applyBorder="1" applyAlignment="1">
      <alignment vertical="center"/>
    </xf>
    <xf numFmtId="4" fontId="7" fillId="11" borderId="3" xfId="15" applyNumberFormat="1" applyFont="1" applyFill="1" applyBorder="1" applyAlignment="1">
      <alignment horizontal="right" vertical="center"/>
    </xf>
    <xf numFmtId="4" fontId="2" fillId="0" borderId="3" xfId="14" applyNumberFormat="1" applyFont="1" applyFill="1" applyBorder="1" applyAlignment="1">
      <alignment vertical="center"/>
    </xf>
    <xf numFmtId="4" fontId="4" fillId="9" borderId="3" xfId="14" applyNumberFormat="1" applyFont="1" applyFill="1" applyBorder="1" applyAlignment="1">
      <alignment vertical="center"/>
    </xf>
    <xf numFmtId="4" fontId="4" fillId="3" borderId="3" xfId="14" applyNumberFormat="1" applyFont="1" applyFill="1" applyBorder="1" applyAlignment="1">
      <alignment vertical="center"/>
    </xf>
    <xf numFmtId="0" fontId="14" fillId="4" borderId="3" xfId="1" applyFont="1" applyFill="1" applyBorder="1" applyAlignment="1">
      <alignment horizontal="center" vertical="center"/>
    </xf>
    <xf numFmtId="0" fontId="11" fillId="5" borderId="3" xfId="1" applyFont="1" applyFill="1" applyBorder="1" applyAlignment="1">
      <alignment horizontal="center" vertical="center" wrapText="1"/>
    </xf>
    <xf numFmtId="4" fontId="4" fillId="4" borderId="3" xfId="23" applyNumberFormat="1" applyFont="1" applyFill="1" applyBorder="1" applyAlignment="1">
      <alignment horizontal="center" vertical="center"/>
    </xf>
    <xf numFmtId="4" fontId="4" fillId="9" borderId="3" xfId="23" applyNumberFormat="1" applyFont="1" applyFill="1" applyBorder="1" applyAlignment="1">
      <alignment horizontal="center" vertical="center"/>
    </xf>
    <xf numFmtId="4" fontId="4" fillId="8" borderId="3" xfId="23" applyNumberFormat="1" applyFont="1" applyFill="1" applyBorder="1" applyAlignment="1">
      <alignment horizontal="center" vertical="center"/>
    </xf>
    <xf numFmtId="0" fontId="19" fillId="0" borderId="2" xfId="18" applyFont="1" applyBorder="1" applyAlignment="1">
      <alignment horizontal="justify" vertical="center"/>
    </xf>
    <xf numFmtId="4" fontId="7" fillId="8" borderId="3" xfId="14" applyNumberFormat="1" applyFont="1" applyFill="1" applyBorder="1" applyAlignment="1">
      <alignment vertical="center"/>
    </xf>
    <xf numFmtId="0" fontId="19" fillId="0" borderId="2" xfId="23" applyFont="1" applyBorder="1" applyAlignment="1">
      <alignment horizontal="justify" vertical="center"/>
    </xf>
    <xf numFmtId="0" fontId="9" fillId="9" borderId="3" xfId="23" applyFont="1" applyFill="1" applyBorder="1" applyAlignment="1">
      <alignment horizontal="justify" vertical="center" wrapText="1"/>
    </xf>
    <xf numFmtId="4" fontId="4" fillId="8" borderId="3" xfId="14" applyNumberFormat="1" applyFont="1" applyFill="1" applyBorder="1" applyAlignment="1">
      <alignment vertical="center"/>
    </xf>
    <xf numFmtId="0" fontId="13" fillId="7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 wrapText="1"/>
    </xf>
    <xf numFmtId="0" fontId="7" fillId="0" borderId="3" xfId="1" applyBorder="1"/>
    <xf numFmtId="0" fontId="15" fillId="2" borderId="3" xfId="1" applyFont="1" applyFill="1" applyBorder="1" applyAlignment="1">
      <alignment horizontal="center" vertical="center"/>
    </xf>
    <xf numFmtId="165" fontId="17" fillId="2" borderId="3" xfId="12" applyNumberFormat="1" applyFont="1" applyFill="1" applyBorder="1" applyAlignment="1">
      <alignment horizontal="right" vertical="center"/>
    </xf>
    <xf numFmtId="0" fontId="11" fillId="0" borderId="3" xfId="1" applyFont="1" applyFill="1" applyBorder="1" applyAlignment="1">
      <alignment vertical="center"/>
    </xf>
    <xf numFmtId="165" fontId="6" fillId="0" borderId="3" xfId="12" applyNumberFormat="1" applyFont="1" applyFill="1" applyBorder="1" applyAlignment="1">
      <alignment horizontal="right" vertical="center"/>
    </xf>
    <xf numFmtId="165" fontId="16" fillId="5" borderId="3" xfId="12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165" fontId="5" fillId="4" borderId="3" xfId="2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/>
    </xf>
    <xf numFmtId="165" fontId="6" fillId="0" borderId="3" xfId="2" applyNumberFormat="1" applyFont="1" applyBorder="1" applyAlignment="1">
      <alignment horizontal="center" vertical="center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right" vertical="center"/>
    </xf>
    <xf numFmtId="165" fontId="6" fillId="0" borderId="3" xfId="2" applyNumberFormat="1" applyFont="1" applyBorder="1" applyAlignment="1">
      <alignment horizontal="right" vertical="center" wrapText="1"/>
    </xf>
    <xf numFmtId="12" fontId="6" fillId="5" borderId="3" xfId="0" applyNumberFormat="1" applyFont="1" applyFill="1" applyBorder="1" applyAlignment="1">
      <alignment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23" fillId="2" borderId="0" xfId="0" applyFont="1" applyFill="1" applyAlignment="1">
      <alignment horizontal="center" vertical="center"/>
    </xf>
    <xf numFmtId="0" fontId="1" fillId="0" borderId="0" xfId="24"/>
    <xf numFmtId="0" fontId="1" fillId="0" borderId="0" xfId="24" applyFill="1"/>
    <xf numFmtId="0" fontId="20" fillId="5" borderId="3" xfId="24" applyFont="1" applyFill="1" applyBorder="1" applyAlignment="1">
      <alignment wrapText="1"/>
    </xf>
    <xf numFmtId="0" fontId="20" fillId="0" borderId="3" xfId="24" applyFont="1" applyBorder="1" applyAlignment="1">
      <alignment wrapText="1"/>
    </xf>
    <xf numFmtId="43" fontId="20" fillId="12" borderId="3" xfId="2" applyFont="1" applyFill="1" applyBorder="1" applyAlignment="1">
      <alignment wrapText="1"/>
    </xf>
    <xf numFmtId="43" fontId="20" fillId="13" borderId="3" xfId="2" applyFont="1" applyFill="1" applyBorder="1" applyAlignment="1">
      <alignment wrapText="1"/>
    </xf>
    <xf numFmtId="0" fontId="1" fillId="0" borderId="3" xfId="24" applyBorder="1" applyAlignment="1">
      <alignment wrapText="1"/>
    </xf>
    <xf numFmtId="0" fontId="1" fillId="0" borderId="3" xfId="24" applyFill="1" applyBorder="1" applyAlignment="1">
      <alignment wrapText="1"/>
    </xf>
    <xf numFmtId="0" fontId="1" fillId="0" borderId="3" xfId="24" applyBorder="1"/>
    <xf numFmtId="43" fontId="0" fillId="0" borderId="3" xfId="2" applyFont="1" applyBorder="1"/>
    <xf numFmtId="43" fontId="1" fillId="0" borderId="3" xfId="2" applyFont="1" applyBorder="1"/>
    <xf numFmtId="43" fontId="1" fillId="0" borderId="3" xfId="24" applyNumberFormat="1" applyBorder="1"/>
    <xf numFmtId="0" fontId="1" fillId="5" borderId="3" xfId="24" applyFill="1" applyBorder="1" applyAlignment="1">
      <alignment wrapText="1"/>
    </xf>
    <xf numFmtId="43" fontId="20" fillId="14" borderId="3" xfId="2" applyFont="1" applyFill="1" applyBorder="1" applyAlignment="1">
      <alignment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1" fillId="0" borderId="0" xfId="24" applyFill="1" applyBorder="1" applyAlignment="1">
      <alignment wrapText="1"/>
    </xf>
    <xf numFmtId="0" fontId="20" fillId="0" borderId="0" xfId="24" applyFont="1" applyFill="1" applyBorder="1" applyAlignment="1">
      <alignment horizontal="center"/>
    </xf>
    <xf numFmtId="0" fontId="1" fillId="0" borderId="0" xfId="24" applyFill="1" applyBorder="1"/>
    <xf numFmtId="43" fontId="20" fillId="0" borderId="0" xfId="2" applyFont="1" applyFill="1" applyBorder="1" applyAlignment="1">
      <alignment wrapText="1"/>
    </xf>
    <xf numFmtId="0" fontId="0" fillId="0" borderId="0" xfId="0" applyFill="1" applyBorder="1"/>
    <xf numFmtId="165" fontId="5" fillId="4" borderId="3" xfId="2" applyNumberFormat="1" applyFont="1" applyFill="1" applyBorder="1" applyAlignment="1">
      <alignment horizontal="right" vertical="center" wrapText="1"/>
    </xf>
    <xf numFmtId="0" fontId="0" fillId="0" borderId="3" xfId="0" applyBorder="1"/>
    <xf numFmtId="165" fontId="6" fillId="0" borderId="3" xfId="2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2" fontId="22" fillId="9" borderId="1" xfId="23" applyNumberFormat="1" applyFont="1" applyFill="1" applyBorder="1" applyAlignment="1">
      <alignment horizontal="center" vertical="justify"/>
    </xf>
    <xf numFmtId="2" fontId="22" fillId="9" borderId="2" xfId="23" applyNumberFormat="1" applyFont="1" applyFill="1" applyBorder="1" applyAlignment="1">
      <alignment horizontal="center" vertical="justify"/>
    </xf>
    <xf numFmtId="4" fontId="4" fillId="9" borderId="3" xfId="23" applyNumberFormat="1" applyFont="1" applyFill="1" applyBorder="1" applyAlignment="1">
      <alignment horizontal="center" vertical="center"/>
    </xf>
    <xf numFmtId="4" fontId="4" fillId="4" borderId="5" xfId="23" applyNumberFormat="1" applyFont="1" applyFill="1" applyBorder="1" applyAlignment="1">
      <alignment horizontal="center" vertical="center"/>
    </xf>
    <xf numFmtId="4" fontId="4" fillId="4" borderId="6" xfId="23" applyNumberFormat="1" applyFont="1" applyFill="1" applyBorder="1" applyAlignment="1">
      <alignment horizontal="center" vertical="center"/>
    </xf>
    <xf numFmtId="4" fontId="4" fillId="4" borderId="7" xfId="23" applyNumberFormat="1" applyFont="1" applyFill="1" applyBorder="1" applyAlignment="1">
      <alignment horizontal="center" vertical="center"/>
    </xf>
    <xf numFmtId="4" fontId="4" fillId="8" borderId="3" xfId="23" applyNumberFormat="1" applyFont="1" applyFill="1" applyBorder="1" applyAlignment="1">
      <alignment horizontal="center" vertical="center"/>
    </xf>
    <xf numFmtId="0" fontId="13" fillId="7" borderId="3" xfId="1" applyFont="1" applyFill="1" applyBorder="1" applyAlignment="1">
      <alignment horizontal="center" vertical="center" wrapText="1"/>
    </xf>
    <xf numFmtId="0" fontId="20" fillId="13" borderId="3" xfId="24" applyFont="1" applyFill="1" applyBorder="1" applyAlignment="1">
      <alignment horizontal="center"/>
    </xf>
    <xf numFmtId="0" fontId="20" fillId="14" borderId="3" xfId="24" applyFont="1" applyFill="1" applyBorder="1" applyAlignment="1">
      <alignment horizontal="center"/>
    </xf>
    <xf numFmtId="0" fontId="23" fillId="8" borderId="8" xfId="0" applyFont="1" applyFill="1" applyBorder="1" applyAlignment="1">
      <alignment horizontal="center"/>
    </xf>
    <xf numFmtId="0" fontId="23" fillId="8" borderId="9" xfId="0" applyFont="1" applyFill="1" applyBorder="1" applyAlignment="1">
      <alignment horizontal="center"/>
    </xf>
    <xf numFmtId="0" fontId="23" fillId="8" borderId="10" xfId="0" applyFont="1" applyFill="1" applyBorder="1" applyAlignment="1">
      <alignment horizontal="center"/>
    </xf>
    <xf numFmtId="0" fontId="18" fillId="8" borderId="0" xfId="1" applyFont="1" applyFill="1" applyAlignment="1">
      <alignment horizontal="center" vertical="center"/>
    </xf>
  </cellXfs>
  <cellStyles count="25">
    <cellStyle name="Euro" xfId="3"/>
    <cellStyle name="Millares" xfId="9" builtinId="3"/>
    <cellStyle name="Millares 2" xfId="2"/>
    <cellStyle name="Millares 2 2" xfId="14"/>
    <cellStyle name="Millares 2 2 2" xfId="15"/>
    <cellStyle name="Millares 3" xfId="4"/>
    <cellStyle name="Millares 4" xfId="5"/>
    <cellStyle name="Millares 5" xfId="7"/>
    <cellStyle name="Millares 5 2" xfId="12"/>
    <cellStyle name="Millares 6" xfId="16"/>
    <cellStyle name="Millares 7" xfId="22"/>
    <cellStyle name="Moneda 2" xfId="10"/>
    <cellStyle name="Normal" xfId="0" builtinId="0"/>
    <cellStyle name="Normal 2" xfId="1"/>
    <cellStyle name="Normal 3" xfId="6"/>
    <cellStyle name="Normal 4" xfId="17"/>
    <cellStyle name="Normal 4 3" xfId="21"/>
    <cellStyle name="Normal 5" xfId="18"/>
    <cellStyle name="Normal 5 2" xfId="23"/>
    <cellStyle name="Normal 5 3" xfId="20"/>
    <cellStyle name="Normal 6" xfId="19"/>
    <cellStyle name="Normal 7" xfId="24"/>
    <cellStyle name="Porcentaje 2" xfId="8"/>
    <cellStyle name="Porcentaje 2 2" xfId="13"/>
    <cellStyle name="Porcentaje 3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B7"/>
      <color rgb="FFFFFF99"/>
      <color rgb="FFFF8B8B"/>
      <color rgb="FF2C8698"/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18"/>
  <sheetViews>
    <sheetView tabSelected="1" zoomScale="80" zoomScaleNormal="80" workbookViewId="0">
      <selection sqref="A1:M1"/>
    </sheetView>
  </sheetViews>
  <sheetFormatPr baseColWidth="10" defaultRowHeight="12.75" x14ac:dyDescent="0.2"/>
  <cols>
    <col min="1" max="1" width="71.85546875" style="1" customWidth="1"/>
    <col min="2" max="2" width="14.140625" style="1" customWidth="1"/>
    <col min="3" max="3" width="12.85546875" style="1" customWidth="1"/>
    <col min="4" max="4" width="14.140625" style="1" customWidth="1"/>
    <col min="5" max="5" width="14" style="1" customWidth="1"/>
    <col min="6" max="6" width="12.85546875" style="1" customWidth="1"/>
    <col min="7" max="8" width="14" style="1" customWidth="1"/>
    <col min="9" max="9" width="13.7109375" style="1" customWidth="1"/>
    <col min="10" max="11" width="14.7109375" style="1" customWidth="1"/>
    <col min="12" max="12" width="12.85546875" style="1" customWidth="1"/>
    <col min="13" max="13" width="14.42578125" style="1" customWidth="1"/>
    <col min="14" max="14" width="3.7109375" style="1" customWidth="1"/>
    <col min="15" max="15" width="15.5703125" style="1" customWidth="1"/>
    <col min="16" max="16" width="13.85546875" style="1" bestFit="1" customWidth="1"/>
    <col min="17" max="246" width="11.42578125" style="1"/>
    <col min="247" max="247" width="6.140625" style="1" bestFit="1" customWidth="1"/>
    <col min="248" max="248" width="27.140625" style="1" bestFit="1" customWidth="1"/>
    <col min="249" max="249" width="14.85546875" style="1" bestFit="1" customWidth="1"/>
    <col min="250" max="250" width="13.85546875" style="1" bestFit="1" customWidth="1"/>
    <col min="251" max="251" width="14.85546875" style="1" bestFit="1" customWidth="1"/>
    <col min="252" max="252" width="13.85546875" style="1" customWidth="1"/>
    <col min="253" max="253" width="14.85546875" style="1" bestFit="1" customWidth="1"/>
    <col min="254" max="254" width="9.42578125" style="1" bestFit="1" customWidth="1"/>
    <col min="255" max="255" width="7.7109375" style="1" bestFit="1" customWidth="1"/>
    <col min="256" max="256" width="8.7109375" style="1" bestFit="1" customWidth="1"/>
    <col min="257" max="257" width="12.85546875" style="1" bestFit="1" customWidth="1"/>
    <col min="258" max="258" width="7.7109375" style="1" bestFit="1" customWidth="1"/>
    <col min="259" max="259" width="11.5703125" style="1" bestFit="1" customWidth="1"/>
    <col min="260" max="260" width="9.5703125" style="1" bestFit="1" customWidth="1"/>
    <col min="261" max="502" width="11.42578125" style="1"/>
    <col min="503" max="503" width="6.140625" style="1" bestFit="1" customWidth="1"/>
    <col min="504" max="504" width="27.140625" style="1" bestFit="1" customWidth="1"/>
    <col min="505" max="505" width="14.85546875" style="1" bestFit="1" customWidth="1"/>
    <col min="506" max="506" width="13.85546875" style="1" bestFit="1" customWidth="1"/>
    <col min="507" max="507" width="14.85546875" style="1" bestFit="1" customWidth="1"/>
    <col min="508" max="508" width="13.85546875" style="1" customWidth="1"/>
    <col min="509" max="509" width="14.85546875" style="1" bestFit="1" customWidth="1"/>
    <col min="510" max="510" width="9.42578125" style="1" bestFit="1" customWidth="1"/>
    <col min="511" max="511" width="7.7109375" style="1" bestFit="1" customWidth="1"/>
    <col min="512" max="512" width="8.7109375" style="1" bestFit="1" customWidth="1"/>
    <col min="513" max="513" width="12.85546875" style="1" bestFit="1" customWidth="1"/>
    <col min="514" max="514" width="7.7109375" style="1" bestFit="1" customWidth="1"/>
    <col min="515" max="515" width="11.5703125" style="1" bestFit="1" customWidth="1"/>
    <col min="516" max="516" width="9.5703125" style="1" bestFit="1" customWidth="1"/>
    <col min="517" max="758" width="11.42578125" style="1"/>
    <col min="759" max="759" width="6.140625" style="1" bestFit="1" customWidth="1"/>
    <col min="760" max="760" width="27.140625" style="1" bestFit="1" customWidth="1"/>
    <col min="761" max="761" width="14.85546875" style="1" bestFit="1" customWidth="1"/>
    <col min="762" max="762" width="13.85546875" style="1" bestFit="1" customWidth="1"/>
    <col min="763" max="763" width="14.85546875" style="1" bestFit="1" customWidth="1"/>
    <col min="764" max="764" width="13.85546875" style="1" customWidth="1"/>
    <col min="765" max="765" width="14.85546875" style="1" bestFit="1" customWidth="1"/>
    <col min="766" max="766" width="9.42578125" style="1" bestFit="1" customWidth="1"/>
    <col min="767" max="767" width="7.7109375" style="1" bestFit="1" customWidth="1"/>
    <col min="768" max="768" width="8.7109375" style="1" bestFit="1" customWidth="1"/>
    <col min="769" max="769" width="12.85546875" style="1" bestFit="1" customWidth="1"/>
    <col min="770" max="770" width="7.7109375" style="1" bestFit="1" customWidth="1"/>
    <col min="771" max="771" width="11.5703125" style="1" bestFit="1" customWidth="1"/>
    <col min="772" max="772" width="9.5703125" style="1" bestFit="1" customWidth="1"/>
    <col min="773" max="1014" width="11.42578125" style="1"/>
    <col min="1015" max="1015" width="6.140625" style="1" bestFit="1" customWidth="1"/>
    <col min="1016" max="1016" width="27.140625" style="1" bestFit="1" customWidth="1"/>
    <col min="1017" max="1017" width="14.85546875" style="1" bestFit="1" customWidth="1"/>
    <col min="1018" max="1018" width="13.85546875" style="1" bestFit="1" customWidth="1"/>
    <col min="1019" max="1019" width="14.85546875" style="1" bestFit="1" customWidth="1"/>
    <col min="1020" max="1020" width="13.85546875" style="1" customWidth="1"/>
    <col min="1021" max="1021" width="14.85546875" style="1" bestFit="1" customWidth="1"/>
    <col min="1022" max="1022" width="9.42578125" style="1" bestFit="1" customWidth="1"/>
    <col min="1023" max="1023" width="7.7109375" style="1" bestFit="1" customWidth="1"/>
    <col min="1024" max="1024" width="8.7109375" style="1" bestFit="1" customWidth="1"/>
    <col min="1025" max="1025" width="12.85546875" style="1" bestFit="1" customWidth="1"/>
    <col min="1026" max="1026" width="7.7109375" style="1" bestFit="1" customWidth="1"/>
    <col min="1027" max="1027" width="11.5703125" style="1" bestFit="1" customWidth="1"/>
    <col min="1028" max="1028" width="9.5703125" style="1" bestFit="1" customWidth="1"/>
    <col min="1029" max="1270" width="11.42578125" style="1"/>
    <col min="1271" max="1271" width="6.140625" style="1" bestFit="1" customWidth="1"/>
    <col min="1272" max="1272" width="27.140625" style="1" bestFit="1" customWidth="1"/>
    <col min="1273" max="1273" width="14.85546875" style="1" bestFit="1" customWidth="1"/>
    <col min="1274" max="1274" width="13.85546875" style="1" bestFit="1" customWidth="1"/>
    <col min="1275" max="1275" width="14.85546875" style="1" bestFit="1" customWidth="1"/>
    <col min="1276" max="1276" width="13.85546875" style="1" customWidth="1"/>
    <col min="1277" max="1277" width="14.85546875" style="1" bestFit="1" customWidth="1"/>
    <col min="1278" max="1278" width="9.42578125" style="1" bestFit="1" customWidth="1"/>
    <col min="1279" max="1279" width="7.7109375" style="1" bestFit="1" customWidth="1"/>
    <col min="1280" max="1280" width="8.7109375" style="1" bestFit="1" customWidth="1"/>
    <col min="1281" max="1281" width="12.85546875" style="1" bestFit="1" customWidth="1"/>
    <col min="1282" max="1282" width="7.7109375" style="1" bestFit="1" customWidth="1"/>
    <col min="1283" max="1283" width="11.5703125" style="1" bestFit="1" customWidth="1"/>
    <col min="1284" max="1284" width="9.5703125" style="1" bestFit="1" customWidth="1"/>
    <col min="1285" max="1526" width="11.42578125" style="1"/>
    <col min="1527" max="1527" width="6.140625" style="1" bestFit="1" customWidth="1"/>
    <col min="1528" max="1528" width="27.140625" style="1" bestFit="1" customWidth="1"/>
    <col min="1529" max="1529" width="14.85546875" style="1" bestFit="1" customWidth="1"/>
    <col min="1530" max="1530" width="13.85546875" style="1" bestFit="1" customWidth="1"/>
    <col min="1531" max="1531" width="14.85546875" style="1" bestFit="1" customWidth="1"/>
    <col min="1532" max="1532" width="13.85546875" style="1" customWidth="1"/>
    <col min="1533" max="1533" width="14.85546875" style="1" bestFit="1" customWidth="1"/>
    <col min="1534" max="1534" width="9.42578125" style="1" bestFit="1" customWidth="1"/>
    <col min="1535" max="1535" width="7.7109375" style="1" bestFit="1" customWidth="1"/>
    <col min="1536" max="1536" width="8.7109375" style="1" bestFit="1" customWidth="1"/>
    <col min="1537" max="1537" width="12.85546875" style="1" bestFit="1" customWidth="1"/>
    <col min="1538" max="1538" width="7.7109375" style="1" bestFit="1" customWidth="1"/>
    <col min="1539" max="1539" width="11.5703125" style="1" bestFit="1" customWidth="1"/>
    <col min="1540" max="1540" width="9.5703125" style="1" bestFit="1" customWidth="1"/>
    <col min="1541" max="1782" width="11.42578125" style="1"/>
    <col min="1783" max="1783" width="6.140625" style="1" bestFit="1" customWidth="1"/>
    <col min="1784" max="1784" width="27.140625" style="1" bestFit="1" customWidth="1"/>
    <col min="1785" max="1785" width="14.85546875" style="1" bestFit="1" customWidth="1"/>
    <col min="1786" max="1786" width="13.85546875" style="1" bestFit="1" customWidth="1"/>
    <col min="1787" max="1787" width="14.85546875" style="1" bestFit="1" customWidth="1"/>
    <col min="1788" max="1788" width="13.85546875" style="1" customWidth="1"/>
    <col min="1789" max="1789" width="14.85546875" style="1" bestFit="1" customWidth="1"/>
    <col min="1790" max="1790" width="9.42578125" style="1" bestFit="1" customWidth="1"/>
    <col min="1791" max="1791" width="7.7109375" style="1" bestFit="1" customWidth="1"/>
    <col min="1792" max="1792" width="8.7109375" style="1" bestFit="1" customWidth="1"/>
    <col min="1793" max="1793" width="12.85546875" style="1" bestFit="1" customWidth="1"/>
    <col min="1794" max="1794" width="7.7109375" style="1" bestFit="1" customWidth="1"/>
    <col min="1795" max="1795" width="11.5703125" style="1" bestFit="1" customWidth="1"/>
    <col min="1796" max="1796" width="9.5703125" style="1" bestFit="1" customWidth="1"/>
    <col min="1797" max="2038" width="11.42578125" style="1"/>
    <col min="2039" max="2039" width="6.140625" style="1" bestFit="1" customWidth="1"/>
    <col min="2040" max="2040" width="27.140625" style="1" bestFit="1" customWidth="1"/>
    <col min="2041" max="2041" width="14.85546875" style="1" bestFit="1" customWidth="1"/>
    <col min="2042" max="2042" width="13.85546875" style="1" bestFit="1" customWidth="1"/>
    <col min="2043" max="2043" width="14.85546875" style="1" bestFit="1" customWidth="1"/>
    <col min="2044" max="2044" width="13.85546875" style="1" customWidth="1"/>
    <col min="2045" max="2045" width="14.85546875" style="1" bestFit="1" customWidth="1"/>
    <col min="2046" max="2046" width="9.42578125" style="1" bestFit="1" customWidth="1"/>
    <col min="2047" max="2047" width="7.7109375" style="1" bestFit="1" customWidth="1"/>
    <col min="2048" max="2048" width="8.7109375" style="1" bestFit="1" customWidth="1"/>
    <col min="2049" max="2049" width="12.85546875" style="1" bestFit="1" customWidth="1"/>
    <col min="2050" max="2050" width="7.7109375" style="1" bestFit="1" customWidth="1"/>
    <col min="2051" max="2051" width="11.5703125" style="1" bestFit="1" customWidth="1"/>
    <col min="2052" max="2052" width="9.5703125" style="1" bestFit="1" customWidth="1"/>
    <col min="2053" max="2294" width="11.42578125" style="1"/>
    <col min="2295" max="2295" width="6.140625" style="1" bestFit="1" customWidth="1"/>
    <col min="2296" max="2296" width="27.140625" style="1" bestFit="1" customWidth="1"/>
    <col min="2297" max="2297" width="14.85546875" style="1" bestFit="1" customWidth="1"/>
    <col min="2298" max="2298" width="13.85546875" style="1" bestFit="1" customWidth="1"/>
    <col min="2299" max="2299" width="14.85546875" style="1" bestFit="1" customWidth="1"/>
    <col min="2300" max="2300" width="13.85546875" style="1" customWidth="1"/>
    <col min="2301" max="2301" width="14.85546875" style="1" bestFit="1" customWidth="1"/>
    <col min="2302" max="2302" width="9.42578125" style="1" bestFit="1" customWidth="1"/>
    <col min="2303" max="2303" width="7.7109375" style="1" bestFit="1" customWidth="1"/>
    <col min="2304" max="2304" width="8.7109375" style="1" bestFit="1" customWidth="1"/>
    <col min="2305" max="2305" width="12.85546875" style="1" bestFit="1" customWidth="1"/>
    <col min="2306" max="2306" width="7.7109375" style="1" bestFit="1" customWidth="1"/>
    <col min="2307" max="2307" width="11.5703125" style="1" bestFit="1" customWidth="1"/>
    <col min="2308" max="2308" width="9.5703125" style="1" bestFit="1" customWidth="1"/>
    <col min="2309" max="2550" width="11.42578125" style="1"/>
    <col min="2551" max="2551" width="6.140625" style="1" bestFit="1" customWidth="1"/>
    <col min="2552" max="2552" width="27.140625" style="1" bestFit="1" customWidth="1"/>
    <col min="2553" max="2553" width="14.85546875" style="1" bestFit="1" customWidth="1"/>
    <col min="2554" max="2554" width="13.85546875" style="1" bestFit="1" customWidth="1"/>
    <col min="2555" max="2555" width="14.85546875" style="1" bestFit="1" customWidth="1"/>
    <col min="2556" max="2556" width="13.85546875" style="1" customWidth="1"/>
    <col min="2557" max="2557" width="14.85546875" style="1" bestFit="1" customWidth="1"/>
    <col min="2558" max="2558" width="9.42578125" style="1" bestFit="1" customWidth="1"/>
    <col min="2559" max="2559" width="7.7109375" style="1" bestFit="1" customWidth="1"/>
    <col min="2560" max="2560" width="8.7109375" style="1" bestFit="1" customWidth="1"/>
    <col min="2561" max="2561" width="12.85546875" style="1" bestFit="1" customWidth="1"/>
    <col min="2562" max="2562" width="7.7109375" style="1" bestFit="1" customWidth="1"/>
    <col min="2563" max="2563" width="11.5703125" style="1" bestFit="1" customWidth="1"/>
    <col min="2564" max="2564" width="9.5703125" style="1" bestFit="1" customWidth="1"/>
    <col min="2565" max="2806" width="11.42578125" style="1"/>
    <col min="2807" max="2807" width="6.140625" style="1" bestFit="1" customWidth="1"/>
    <col min="2808" max="2808" width="27.140625" style="1" bestFit="1" customWidth="1"/>
    <col min="2809" max="2809" width="14.85546875" style="1" bestFit="1" customWidth="1"/>
    <col min="2810" max="2810" width="13.85546875" style="1" bestFit="1" customWidth="1"/>
    <col min="2811" max="2811" width="14.85546875" style="1" bestFit="1" customWidth="1"/>
    <col min="2812" max="2812" width="13.85546875" style="1" customWidth="1"/>
    <col min="2813" max="2813" width="14.85546875" style="1" bestFit="1" customWidth="1"/>
    <col min="2814" max="2814" width="9.42578125" style="1" bestFit="1" customWidth="1"/>
    <col min="2815" max="2815" width="7.7109375" style="1" bestFit="1" customWidth="1"/>
    <col min="2816" max="2816" width="8.7109375" style="1" bestFit="1" customWidth="1"/>
    <col min="2817" max="2817" width="12.85546875" style="1" bestFit="1" customWidth="1"/>
    <col min="2818" max="2818" width="7.7109375" style="1" bestFit="1" customWidth="1"/>
    <col min="2819" max="2819" width="11.5703125" style="1" bestFit="1" customWidth="1"/>
    <col min="2820" max="2820" width="9.5703125" style="1" bestFit="1" customWidth="1"/>
    <col min="2821" max="3062" width="11.42578125" style="1"/>
    <col min="3063" max="3063" width="6.140625" style="1" bestFit="1" customWidth="1"/>
    <col min="3064" max="3064" width="27.140625" style="1" bestFit="1" customWidth="1"/>
    <col min="3065" max="3065" width="14.85546875" style="1" bestFit="1" customWidth="1"/>
    <col min="3066" max="3066" width="13.85546875" style="1" bestFit="1" customWidth="1"/>
    <col min="3067" max="3067" width="14.85546875" style="1" bestFit="1" customWidth="1"/>
    <col min="3068" max="3068" width="13.85546875" style="1" customWidth="1"/>
    <col min="3069" max="3069" width="14.85546875" style="1" bestFit="1" customWidth="1"/>
    <col min="3070" max="3070" width="9.42578125" style="1" bestFit="1" customWidth="1"/>
    <col min="3071" max="3071" width="7.7109375" style="1" bestFit="1" customWidth="1"/>
    <col min="3072" max="3072" width="8.7109375" style="1" bestFit="1" customWidth="1"/>
    <col min="3073" max="3073" width="12.85546875" style="1" bestFit="1" customWidth="1"/>
    <col min="3074" max="3074" width="7.7109375" style="1" bestFit="1" customWidth="1"/>
    <col min="3075" max="3075" width="11.5703125" style="1" bestFit="1" customWidth="1"/>
    <col min="3076" max="3076" width="9.5703125" style="1" bestFit="1" customWidth="1"/>
    <col min="3077" max="3318" width="11.42578125" style="1"/>
    <col min="3319" max="3319" width="6.140625" style="1" bestFit="1" customWidth="1"/>
    <col min="3320" max="3320" width="27.140625" style="1" bestFit="1" customWidth="1"/>
    <col min="3321" max="3321" width="14.85546875" style="1" bestFit="1" customWidth="1"/>
    <col min="3322" max="3322" width="13.85546875" style="1" bestFit="1" customWidth="1"/>
    <col min="3323" max="3323" width="14.85546875" style="1" bestFit="1" customWidth="1"/>
    <col min="3324" max="3324" width="13.85546875" style="1" customWidth="1"/>
    <col min="3325" max="3325" width="14.85546875" style="1" bestFit="1" customWidth="1"/>
    <col min="3326" max="3326" width="9.42578125" style="1" bestFit="1" customWidth="1"/>
    <col min="3327" max="3327" width="7.7109375" style="1" bestFit="1" customWidth="1"/>
    <col min="3328" max="3328" width="8.7109375" style="1" bestFit="1" customWidth="1"/>
    <col min="3329" max="3329" width="12.85546875" style="1" bestFit="1" customWidth="1"/>
    <col min="3330" max="3330" width="7.7109375" style="1" bestFit="1" customWidth="1"/>
    <col min="3331" max="3331" width="11.5703125" style="1" bestFit="1" customWidth="1"/>
    <col min="3332" max="3332" width="9.5703125" style="1" bestFit="1" customWidth="1"/>
    <col min="3333" max="3574" width="11.42578125" style="1"/>
    <col min="3575" max="3575" width="6.140625" style="1" bestFit="1" customWidth="1"/>
    <col min="3576" max="3576" width="27.140625" style="1" bestFit="1" customWidth="1"/>
    <col min="3577" max="3577" width="14.85546875" style="1" bestFit="1" customWidth="1"/>
    <col min="3578" max="3578" width="13.85546875" style="1" bestFit="1" customWidth="1"/>
    <col min="3579" max="3579" width="14.85546875" style="1" bestFit="1" customWidth="1"/>
    <col min="3580" max="3580" width="13.85546875" style="1" customWidth="1"/>
    <col min="3581" max="3581" width="14.85546875" style="1" bestFit="1" customWidth="1"/>
    <col min="3582" max="3582" width="9.42578125" style="1" bestFit="1" customWidth="1"/>
    <col min="3583" max="3583" width="7.7109375" style="1" bestFit="1" customWidth="1"/>
    <col min="3584" max="3584" width="8.7109375" style="1" bestFit="1" customWidth="1"/>
    <col min="3585" max="3585" width="12.85546875" style="1" bestFit="1" customWidth="1"/>
    <col min="3586" max="3586" width="7.7109375" style="1" bestFit="1" customWidth="1"/>
    <col min="3587" max="3587" width="11.5703125" style="1" bestFit="1" customWidth="1"/>
    <col min="3588" max="3588" width="9.5703125" style="1" bestFit="1" customWidth="1"/>
    <col min="3589" max="3830" width="11.42578125" style="1"/>
    <col min="3831" max="3831" width="6.140625" style="1" bestFit="1" customWidth="1"/>
    <col min="3832" max="3832" width="27.140625" style="1" bestFit="1" customWidth="1"/>
    <col min="3833" max="3833" width="14.85546875" style="1" bestFit="1" customWidth="1"/>
    <col min="3834" max="3834" width="13.85546875" style="1" bestFit="1" customWidth="1"/>
    <col min="3835" max="3835" width="14.85546875" style="1" bestFit="1" customWidth="1"/>
    <col min="3836" max="3836" width="13.85546875" style="1" customWidth="1"/>
    <col min="3837" max="3837" width="14.85546875" style="1" bestFit="1" customWidth="1"/>
    <col min="3838" max="3838" width="9.42578125" style="1" bestFit="1" customWidth="1"/>
    <col min="3839" max="3839" width="7.7109375" style="1" bestFit="1" customWidth="1"/>
    <col min="3840" max="3840" width="8.7109375" style="1" bestFit="1" customWidth="1"/>
    <col min="3841" max="3841" width="12.85546875" style="1" bestFit="1" customWidth="1"/>
    <col min="3842" max="3842" width="7.7109375" style="1" bestFit="1" customWidth="1"/>
    <col min="3843" max="3843" width="11.5703125" style="1" bestFit="1" customWidth="1"/>
    <col min="3844" max="3844" width="9.5703125" style="1" bestFit="1" customWidth="1"/>
    <col min="3845" max="4086" width="11.42578125" style="1"/>
    <col min="4087" max="4087" width="6.140625" style="1" bestFit="1" customWidth="1"/>
    <col min="4088" max="4088" width="27.140625" style="1" bestFit="1" customWidth="1"/>
    <col min="4089" max="4089" width="14.85546875" style="1" bestFit="1" customWidth="1"/>
    <col min="4090" max="4090" width="13.85546875" style="1" bestFit="1" customWidth="1"/>
    <col min="4091" max="4091" width="14.85546875" style="1" bestFit="1" customWidth="1"/>
    <col min="4092" max="4092" width="13.85546875" style="1" customWidth="1"/>
    <col min="4093" max="4093" width="14.85546875" style="1" bestFit="1" customWidth="1"/>
    <col min="4094" max="4094" width="9.42578125" style="1" bestFit="1" customWidth="1"/>
    <col min="4095" max="4095" width="7.7109375" style="1" bestFit="1" customWidth="1"/>
    <col min="4096" max="4096" width="8.7109375" style="1" bestFit="1" customWidth="1"/>
    <col min="4097" max="4097" width="12.85546875" style="1" bestFit="1" customWidth="1"/>
    <col min="4098" max="4098" width="7.7109375" style="1" bestFit="1" customWidth="1"/>
    <col min="4099" max="4099" width="11.5703125" style="1" bestFit="1" customWidth="1"/>
    <col min="4100" max="4100" width="9.5703125" style="1" bestFit="1" customWidth="1"/>
    <col min="4101" max="4342" width="11.42578125" style="1"/>
    <col min="4343" max="4343" width="6.140625" style="1" bestFit="1" customWidth="1"/>
    <col min="4344" max="4344" width="27.140625" style="1" bestFit="1" customWidth="1"/>
    <col min="4345" max="4345" width="14.85546875" style="1" bestFit="1" customWidth="1"/>
    <col min="4346" max="4346" width="13.85546875" style="1" bestFit="1" customWidth="1"/>
    <col min="4347" max="4347" width="14.85546875" style="1" bestFit="1" customWidth="1"/>
    <col min="4348" max="4348" width="13.85546875" style="1" customWidth="1"/>
    <col min="4349" max="4349" width="14.85546875" style="1" bestFit="1" customWidth="1"/>
    <col min="4350" max="4350" width="9.42578125" style="1" bestFit="1" customWidth="1"/>
    <col min="4351" max="4351" width="7.7109375" style="1" bestFit="1" customWidth="1"/>
    <col min="4352" max="4352" width="8.7109375" style="1" bestFit="1" customWidth="1"/>
    <col min="4353" max="4353" width="12.85546875" style="1" bestFit="1" customWidth="1"/>
    <col min="4354" max="4354" width="7.7109375" style="1" bestFit="1" customWidth="1"/>
    <col min="4355" max="4355" width="11.5703125" style="1" bestFit="1" customWidth="1"/>
    <col min="4356" max="4356" width="9.5703125" style="1" bestFit="1" customWidth="1"/>
    <col min="4357" max="4598" width="11.42578125" style="1"/>
    <col min="4599" max="4599" width="6.140625" style="1" bestFit="1" customWidth="1"/>
    <col min="4600" max="4600" width="27.140625" style="1" bestFit="1" customWidth="1"/>
    <col min="4601" max="4601" width="14.85546875" style="1" bestFit="1" customWidth="1"/>
    <col min="4602" max="4602" width="13.85546875" style="1" bestFit="1" customWidth="1"/>
    <col min="4603" max="4603" width="14.85546875" style="1" bestFit="1" customWidth="1"/>
    <col min="4604" max="4604" width="13.85546875" style="1" customWidth="1"/>
    <col min="4605" max="4605" width="14.85546875" style="1" bestFit="1" customWidth="1"/>
    <col min="4606" max="4606" width="9.42578125" style="1" bestFit="1" customWidth="1"/>
    <col min="4607" max="4607" width="7.7109375" style="1" bestFit="1" customWidth="1"/>
    <col min="4608" max="4608" width="8.7109375" style="1" bestFit="1" customWidth="1"/>
    <col min="4609" max="4609" width="12.85546875" style="1" bestFit="1" customWidth="1"/>
    <col min="4610" max="4610" width="7.7109375" style="1" bestFit="1" customWidth="1"/>
    <col min="4611" max="4611" width="11.5703125" style="1" bestFit="1" customWidth="1"/>
    <col min="4612" max="4612" width="9.5703125" style="1" bestFit="1" customWidth="1"/>
    <col min="4613" max="4854" width="11.42578125" style="1"/>
    <col min="4855" max="4855" width="6.140625" style="1" bestFit="1" customWidth="1"/>
    <col min="4856" max="4856" width="27.140625" style="1" bestFit="1" customWidth="1"/>
    <col min="4857" max="4857" width="14.85546875" style="1" bestFit="1" customWidth="1"/>
    <col min="4858" max="4858" width="13.85546875" style="1" bestFit="1" customWidth="1"/>
    <col min="4859" max="4859" width="14.85546875" style="1" bestFit="1" customWidth="1"/>
    <col min="4860" max="4860" width="13.85546875" style="1" customWidth="1"/>
    <col min="4861" max="4861" width="14.85546875" style="1" bestFit="1" customWidth="1"/>
    <col min="4862" max="4862" width="9.42578125" style="1" bestFit="1" customWidth="1"/>
    <col min="4863" max="4863" width="7.7109375" style="1" bestFit="1" customWidth="1"/>
    <col min="4864" max="4864" width="8.7109375" style="1" bestFit="1" customWidth="1"/>
    <col min="4865" max="4865" width="12.85546875" style="1" bestFit="1" customWidth="1"/>
    <col min="4866" max="4866" width="7.7109375" style="1" bestFit="1" customWidth="1"/>
    <col min="4867" max="4867" width="11.5703125" style="1" bestFit="1" customWidth="1"/>
    <col min="4868" max="4868" width="9.5703125" style="1" bestFit="1" customWidth="1"/>
    <col min="4869" max="5110" width="11.42578125" style="1"/>
    <col min="5111" max="5111" width="6.140625" style="1" bestFit="1" customWidth="1"/>
    <col min="5112" max="5112" width="27.140625" style="1" bestFit="1" customWidth="1"/>
    <col min="5113" max="5113" width="14.85546875" style="1" bestFit="1" customWidth="1"/>
    <col min="5114" max="5114" width="13.85546875" style="1" bestFit="1" customWidth="1"/>
    <col min="5115" max="5115" width="14.85546875" style="1" bestFit="1" customWidth="1"/>
    <col min="5116" max="5116" width="13.85546875" style="1" customWidth="1"/>
    <col min="5117" max="5117" width="14.85546875" style="1" bestFit="1" customWidth="1"/>
    <col min="5118" max="5118" width="9.42578125" style="1" bestFit="1" customWidth="1"/>
    <col min="5119" max="5119" width="7.7109375" style="1" bestFit="1" customWidth="1"/>
    <col min="5120" max="5120" width="8.7109375" style="1" bestFit="1" customWidth="1"/>
    <col min="5121" max="5121" width="12.85546875" style="1" bestFit="1" customWidth="1"/>
    <col min="5122" max="5122" width="7.7109375" style="1" bestFit="1" customWidth="1"/>
    <col min="5123" max="5123" width="11.5703125" style="1" bestFit="1" customWidth="1"/>
    <col min="5124" max="5124" width="9.5703125" style="1" bestFit="1" customWidth="1"/>
    <col min="5125" max="5366" width="11.42578125" style="1"/>
    <col min="5367" max="5367" width="6.140625" style="1" bestFit="1" customWidth="1"/>
    <col min="5368" max="5368" width="27.140625" style="1" bestFit="1" customWidth="1"/>
    <col min="5369" max="5369" width="14.85546875" style="1" bestFit="1" customWidth="1"/>
    <col min="5370" max="5370" width="13.85546875" style="1" bestFit="1" customWidth="1"/>
    <col min="5371" max="5371" width="14.85546875" style="1" bestFit="1" customWidth="1"/>
    <col min="5372" max="5372" width="13.85546875" style="1" customWidth="1"/>
    <col min="5373" max="5373" width="14.85546875" style="1" bestFit="1" customWidth="1"/>
    <col min="5374" max="5374" width="9.42578125" style="1" bestFit="1" customWidth="1"/>
    <col min="5375" max="5375" width="7.7109375" style="1" bestFit="1" customWidth="1"/>
    <col min="5376" max="5376" width="8.7109375" style="1" bestFit="1" customWidth="1"/>
    <col min="5377" max="5377" width="12.85546875" style="1" bestFit="1" customWidth="1"/>
    <col min="5378" max="5378" width="7.7109375" style="1" bestFit="1" customWidth="1"/>
    <col min="5379" max="5379" width="11.5703125" style="1" bestFit="1" customWidth="1"/>
    <col min="5380" max="5380" width="9.5703125" style="1" bestFit="1" customWidth="1"/>
    <col min="5381" max="5622" width="11.42578125" style="1"/>
    <col min="5623" max="5623" width="6.140625" style="1" bestFit="1" customWidth="1"/>
    <col min="5624" max="5624" width="27.140625" style="1" bestFit="1" customWidth="1"/>
    <col min="5625" max="5625" width="14.85546875" style="1" bestFit="1" customWidth="1"/>
    <col min="5626" max="5626" width="13.85546875" style="1" bestFit="1" customWidth="1"/>
    <col min="5627" max="5627" width="14.85546875" style="1" bestFit="1" customWidth="1"/>
    <col min="5628" max="5628" width="13.85546875" style="1" customWidth="1"/>
    <col min="5629" max="5629" width="14.85546875" style="1" bestFit="1" customWidth="1"/>
    <col min="5630" max="5630" width="9.42578125" style="1" bestFit="1" customWidth="1"/>
    <col min="5631" max="5631" width="7.7109375" style="1" bestFit="1" customWidth="1"/>
    <col min="5632" max="5632" width="8.7109375" style="1" bestFit="1" customWidth="1"/>
    <col min="5633" max="5633" width="12.85546875" style="1" bestFit="1" customWidth="1"/>
    <col min="5634" max="5634" width="7.7109375" style="1" bestFit="1" customWidth="1"/>
    <col min="5635" max="5635" width="11.5703125" style="1" bestFit="1" customWidth="1"/>
    <col min="5636" max="5636" width="9.5703125" style="1" bestFit="1" customWidth="1"/>
    <col min="5637" max="5878" width="11.42578125" style="1"/>
    <col min="5879" max="5879" width="6.140625" style="1" bestFit="1" customWidth="1"/>
    <col min="5880" max="5880" width="27.140625" style="1" bestFit="1" customWidth="1"/>
    <col min="5881" max="5881" width="14.85546875" style="1" bestFit="1" customWidth="1"/>
    <col min="5882" max="5882" width="13.85546875" style="1" bestFit="1" customWidth="1"/>
    <col min="5883" max="5883" width="14.85546875" style="1" bestFit="1" customWidth="1"/>
    <col min="5884" max="5884" width="13.85546875" style="1" customWidth="1"/>
    <col min="5885" max="5885" width="14.85546875" style="1" bestFit="1" customWidth="1"/>
    <col min="5886" max="5886" width="9.42578125" style="1" bestFit="1" customWidth="1"/>
    <col min="5887" max="5887" width="7.7109375" style="1" bestFit="1" customWidth="1"/>
    <col min="5888" max="5888" width="8.7109375" style="1" bestFit="1" customWidth="1"/>
    <col min="5889" max="5889" width="12.85546875" style="1" bestFit="1" customWidth="1"/>
    <col min="5890" max="5890" width="7.7109375" style="1" bestFit="1" customWidth="1"/>
    <col min="5891" max="5891" width="11.5703125" style="1" bestFit="1" customWidth="1"/>
    <col min="5892" max="5892" width="9.5703125" style="1" bestFit="1" customWidth="1"/>
    <col min="5893" max="6134" width="11.42578125" style="1"/>
    <col min="6135" max="6135" width="6.140625" style="1" bestFit="1" customWidth="1"/>
    <col min="6136" max="6136" width="27.140625" style="1" bestFit="1" customWidth="1"/>
    <col min="6137" max="6137" width="14.85546875" style="1" bestFit="1" customWidth="1"/>
    <col min="6138" max="6138" width="13.85546875" style="1" bestFit="1" customWidth="1"/>
    <col min="6139" max="6139" width="14.85546875" style="1" bestFit="1" customWidth="1"/>
    <col min="6140" max="6140" width="13.85546875" style="1" customWidth="1"/>
    <col min="6141" max="6141" width="14.85546875" style="1" bestFit="1" customWidth="1"/>
    <col min="6142" max="6142" width="9.42578125" style="1" bestFit="1" customWidth="1"/>
    <col min="6143" max="6143" width="7.7109375" style="1" bestFit="1" customWidth="1"/>
    <col min="6144" max="6144" width="8.7109375" style="1" bestFit="1" customWidth="1"/>
    <col min="6145" max="6145" width="12.85546875" style="1" bestFit="1" customWidth="1"/>
    <col min="6146" max="6146" width="7.7109375" style="1" bestFit="1" customWidth="1"/>
    <col min="6147" max="6147" width="11.5703125" style="1" bestFit="1" customWidth="1"/>
    <col min="6148" max="6148" width="9.5703125" style="1" bestFit="1" customWidth="1"/>
    <col min="6149" max="6390" width="11.42578125" style="1"/>
    <col min="6391" max="6391" width="6.140625" style="1" bestFit="1" customWidth="1"/>
    <col min="6392" max="6392" width="27.140625" style="1" bestFit="1" customWidth="1"/>
    <col min="6393" max="6393" width="14.85546875" style="1" bestFit="1" customWidth="1"/>
    <col min="6394" max="6394" width="13.85546875" style="1" bestFit="1" customWidth="1"/>
    <col min="6395" max="6395" width="14.85546875" style="1" bestFit="1" customWidth="1"/>
    <col min="6396" max="6396" width="13.85546875" style="1" customWidth="1"/>
    <col min="6397" max="6397" width="14.85546875" style="1" bestFit="1" customWidth="1"/>
    <col min="6398" max="6398" width="9.42578125" style="1" bestFit="1" customWidth="1"/>
    <col min="6399" max="6399" width="7.7109375" style="1" bestFit="1" customWidth="1"/>
    <col min="6400" max="6400" width="8.7109375" style="1" bestFit="1" customWidth="1"/>
    <col min="6401" max="6401" width="12.85546875" style="1" bestFit="1" customWidth="1"/>
    <col min="6402" max="6402" width="7.7109375" style="1" bestFit="1" customWidth="1"/>
    <col min="6403" max="6403" width="11.5703125" style="1" bestFit="1" customWidth="1"/>
    <col min="6404" max="6404" width="9.5703125" style="1" bestFit="1" customWidth="1"/>
    <col min="6405" max="6646" width="11.42578125" style="1"/>
    <col min="6647" max="6647" width="6.140625" style="1" bestFit="1" customWidth="1"/>
    <col min="6648" max="6648" width="27.140625" style="1" bestFit="1" customWidth="1"/>
    <col min="6649" max="6649" width="14.85546875" style="1" bestFit="1" customWidth="1"/>
    <col min="6650" max="6650" width="13.85546875" style="1" bestFit="1" customWidth="1"/>
    <col min="6651" max="6651" width="14.85546875" style="1" bestFit="1" customWidth="1"/>
    <col min="6652" max="6652" width="13.85546875" style="1" customWidth="1"/>
    <col min="6653" max="6653" width="14.85546875" style="1" bestFit="1" customWidth="1"/>
    <col min="6654" max="6654" width="9.42578125" style="1" bestFit="1" customWidth="1"/>
    <col min="6655" max="6655" width="7.7109375" style="1" bestFit="1" customWidth="1"/>
    <col min="6656" max="6656" width="8.7109375" style="1" bestFit="1" customWidth="1"/>
    <col min="6657" max="6657" width="12.85546875" style="1" bestFit="1" customWidth="1"/>
    <col min="6658" max="6658" width="7.7109375" style="1" bestFit="1" customWidth="1"/>
    <col min="6659" max="6659" width="11.5703125" style="1" bestFit="1" customWidth="1"/>
    <col min="6660" max="6660" width="9.5703125" style="1" bestFit="1" customWidth="1"/>
    <col min="6661" max="6902" width="11.42578125" style="1"/>
    <col min="6903" max="6903" width="6.140625" style="1" bestFit="1" customWidth="1"/>
    <col min="6904" max="6904" width="27.140625" style="1" bestFit="1" customWidth="1"/>
    <col min="6905" max="6905" width="14.85546875" style="1" bestFit="1" customWidth="1"/>
    <col min="6906" max="6906" width="13.85546875" style="1" bestFit="1" customWidth="1"/>
    <col min="6907" max="6907" width="14.85546875" style="1" bestFit="1" customWidth="1"/>
    <col min="6908" max="6908" width="13.85546875" style="1" customWidth="1"/>
    <col min="6909" max="6909" width="14.85546875" style="1" bestFit="1" customWidth="1"/>
    <col min="6910" max="6910" width="9.42578125" style="1" bestFit="1" customWidth="1"/>
    <col min="6911" max="6911" width="7.7109375" style="1" bestFit="1" customWidth="1"/>
    <col min="6912" max="6912" width="8.7109375" style="1" bestFit="1" customWidth="1"/>
    <col min="6913" max="6913" width="12.85546875" style="1" bestFit="1" customWidth="1"/>
    <col min="6914" max="6914" width="7.7109375" style="1" bestFit="1" customWidth="1"/>
    <col min="6915" max="6915" width="11.5703125" style="1" bestFit="1" customWidth="1"/>
    <col min="6916" max="6916" width="9.5703125" style="1" bestFit="1" customWidth="1"/>
    <col min="6917" max="7158" width="11.42578125" style="1"/>
    <col min="7159" max="7159" width="6.140625" style="1" bestFit="1" customWidth="1"/>
    <col min="7160" max="7160" width="27.140625" style="1" bestFit="1" customWidth="1"/>
    <col min="7161" max="7161" width="14.85546875" style="1" bestFit="1" customWidth="1"/>
    <col min="7162" max="7162" width="13.85546875" style="1" bestFit="1" customWidth="1"/>
    <col min="7163" max="7163" width="14.85546875" style="1" bestFit="1" customWidth="1"/>
    <col min="7164" max="7164" width="13.85546875" style="1" customWidth="1"/>
    <col min="7165" max="7165" width="14.85546875" style="1" bestFit="1" customWidth="1"/>
    <col min="7166" max="7166" width="9.42578125" style="1" bestFit="1" customWidth="1"/>
    <col min="7167" max="7167" width="7.7109375" style="1" bestFit="1" customWidth="1"/>
    <col min="7168" max="7168" width="8.7109375" style="1" bestFit="1" customWidth="1"/>
    <col min="7169" max="7169" width="12.85546875" style="1" bestFit="1" customWidth="1"/>
    <col min="7170" max="7170" width="7.7109375" style="1" bestFit="1" customWidth="1"/>
    <col min="7171" max="7171" width="11.5703125" style="1" bestFit="1" customWidth="1"/>
    <col min="7172" max="7172" width="9.5703125" style="1" bestFit="1" customWidth="1"/>
    <col min="7173" max="7414" width="11.42578125" style="1"/>
    <col min="7415" max="7415" width="6.140625" style="1" bestFit="1" customWidth="1"/>
    <col min="7416" max="7416" width="27.140625" style="1" bestFit="1" customWidth="1"/>
    <col min="7417" max="7417" width="14.85546875" style="1" bestFit="1" customWidth="1"/>
    <col min="7418" max="7418" width="13.85546875" style="1" bestFit="1" customWidth="1"/>
    <col min="7419" max="7419" width="14.85546875" style="1" bestFit="1" customWidth="1"/>
    <col min="7420" max="7420" width="13.85546875" style="1" customWidth="1"/>
    <col min="7421" max="7421" width="14.85546875" style="1" bestFit="1" customWidth="1"/>
    <col min="7422" max="7422" width="9.42578125" style="1" bestFit="1" customWidth="1"/>
    <col min="7423" max="7423" width="7.7109375" style="1" bestFit="1" customWidth="1"/>
    <col min="7424" max="7424" width="8.7109375" style="1" bestFit="1" customWidth="1"/>
    <col min="7425" max="7425" width="12.85546875" style="1" bestFit="1" customWidth="1"/>
    <col min="7426" max="7426" width="7.7109375" style="1" bestFit="1" customWidth="1"/>
    <col min="7427" max="7427" width="11.5703125" style="1" bestFit="1" customWidth="1"/>
    <col min="7428" max="7428" width="9.5703125" style="1" bestFit="1" customWidth="1"/>
    <col min="7429" max="7670" width="11.42578125" style="1"/>
    <col min="7671" max="7671" width="6.140625" style="1" bestFit="1" customWidth="1"/>
    <col min="7672" max="7672" width="27.140625" style="1" bestFit="1" customWidth="1"/>
    <col min="7673" max="7673" width="14.85546875" style="1" bestFit="1" customWidth="1"/>
    <col min="7674" max="7674" width="13.85546875" style="1" bestFit="1" customWidth="1"/>
    <col min="7675" max="7675" width="14.85546875" style="1" bestFit="1" customWidth="1"/>
    <col min="7676" max="7676" width="13.85546875" style="1" customWidth="1"/>
    <col min="7677" max="7677" width="14.85546875" style="1" bestFit="1" customWidth="1"/>
    <col min="7678" max="7678" width="9.42578125" style="1" bestFit="1" customWidth="1"/>
    <col min="7679" max="7679" width="7.7109375" style="1" bestFit="1" customWidth="1"/>
    <col min="7680" max="7680" width="8.7109375" style="1" bestFit="1" customWidth="1"/>
    <col min="7681" max="7681" width="12.85546875" style="1" bestFit="1" customWidth="1"/>
    <col min="7682" max="7682" width="7.7109375" style="1" bestFit="1" customWidth="1"/>
    <col min="7683" max="7683" width="11.5703125" style="1" bestFit="1" customWidth="1"/>
    <col min="7684" max="7684" width="9.5703125" style="1" bestFit="1" customWidth="1"/>
    <col min="7685" max="7926" width="11.42578125" style="1"/>
    <col min="7927" max="7927" width="6.140625" style="1" bestFit="1" customWidth="1"/>
    <col min="7928" max="7928" width="27.140625" style="1" bestFit="1" customWidth="1"/>
    <col min="7929" max="7929" width="14.85546875" style="1" bestFit="1" customWidth="1"/>
    <col min="7930" max="7930" width="13.85546875" style="1" bestFit="1" customWidth="1"/>
    <col min="7931" max="7931" width="14.85546875" style="1" bestFit="1" customWidth="1"/>
    <col min="7932" max="7932" width="13.85546875" style="1" customWidth="1"/>
    <col min="7933" max="7933" width="14.85546875" style="1" bestFit="1" customWidth="1"/>
    <col min="7934" max="7934" width="9.42578125" style="1" bestFit="1" customWidth="1"/>
    <col min="7935" max="7935" width="7.7109375" style="1" bestFit="1" customWidth="1"/>
    <col min="7936" max="7936" width="8.7109375" style="1" bestFit="1" customWidth="1"/>
    <col min="7937" max="7937" width="12.85546875" style="1" bestFit="1" customWidth="1"/>
    <col min="7938" max="7938" width="7.7109375" style="1" bestFit="1" customWidth="1"/>
    <col min="7939" max="7939" width="11.5703125" style="1" bestFit="1" customWidth="1"/>
    <col min="7940" max="7940" width="9.5703125" style="1" bestFit="1" customWidth="1"/>
    <col min="7941" max="8182" width="11.42578125" style="1"/>
    <col min="8183" max="8183" width="6.140625" style="1" bestFit="1" customWidth="1"/>
    <col min="8184" max="8184" width="27.140625" style="1" bestFit="1" customWidth="1"/>
    <col min="8185" max="8185" width="14.85546875" style="1" bestFit="1" customWidth="1"/>
    <col min="8186" max="8186" width="13.85546875" style="1" bestFit="1" customWidth="1"/>
    <col min="8187" max="8187" width="14.85546875" style="1" bestFit="1" customWidth="1"/>
    <col min="8188" max="8188" width="13.85546875" style="1" customWidth="1"/>
    <col min="8189" max="8189" width="14.85546875" style="1" bestFit="1" customWidth="1"/>
    <col min="8190" max="8190" width="9.42578125" style="1" bestFit="1" customWidth="1"/>
    <col min="8191" max="8191" width="7.7109375" style="1" bestFit="1" customWidth="1"/>
    <col min="8192" max="8192" width="8.7109375" style="1" bestFit="1" customWidth="1"/>
    <col min="8193" max="8193" width="12.85546875" style="1" bestFit="1" customWidth="1"/>
    <col min="8194" max="8194" width="7.7109375" style="1" bestFit="1" customWidth="1"/>
    <col min="8195" max="8195" width="11.5703125" style="1" bestFit="1" customWidth="1"/>
    <col min="8196" max="8196" width="9.5703125" style="1" bestFit="1" customWidth="1"/>
    <col min="8197" max="8438" width="11.42578125" style="1"/>
    <col min="8439" max="8439" width="6.140625" style="1" bestFit="1" customWidth="1"/>
    <col min="8440" max="8440" width="27.140625" style="1" bestFit="1" customWidth="1"/>
    <col min="8441" max="8441" width="14.85546875" style="1" bestFit="1" customWidth="1"/>
    <col min="8442" max="8442" width="13.85546875" style="1" bestFit="1" customWidth="1"/>
    <col min="8443" max="8443" width="14.85546875" style="1" bestFit="1" customWidth="1"/>
    <col min="8444" max="8444" width="13.85546875" style="1" customWidth="1"/>
    <col min="8445" max="8445" width="14.85546875" style="1" bestFit="1" customWidth="1"/>
    <col min="8446" max="8446" width="9.42578125" style="1" bestFit="1" customWidth="1"/>
    <col min="8447" max="8447" width="7.7109375" style="1" bestFit="1" customWidth="1"/>
    <col min="8448" max="8448" width="8.7109375" style="1" bestFit="1" customWidth="1"/>
    <col min="8449" max="8449" width="12.85546875" style="1" bestFit="1" customWidth="1"/>
    <col min="8450" max="8450" width="7.7109375" style="1" bestFit="1" customWidth="1"/>
    <col min="8451" max="8451" width="11.5703125" style="1" bestFit="1" customWidth="1"/>
    <col min="8452" max="8452" width="9.5703125" style="1" bestFit="1" customWidth="1"/>
    <col min="8453" max="8694" width="11.42578125" style="1"/>
    <col min="8695" max="8695" width="6.140625" style="1" bestFit="1" customWidth="1"/>
    <col min="8696" max="8696" width="27.140625" style="1" bestFit="1" customWidth="1"/>
    <col min="8697" max="8697" width="14.85546875" style="1" bestFit="1" customWidth="1"/>
    <col min="8698" max="8698" width="13.85546875" style="1" bestFit="1" customWidth="1"/>
    <col min="8699" max="8699" width="14.85546875" style="1" bestFit="1" customWidth="1"/>
    <col min="8700" max="8700" width="13.85546875" style="1" customWidth="1"/>
    <col min="8701" max="8701" width="14.85546875" style="1" bestFit="1" customWidth="1"/>
    <col min="8702" max="8702" width="9.42578125" style="1" bestFit="1" customWidth="1"/>
    <col min="8703" max="8703" width="7.7109375" style="1" bestFit="1" customWidth="1"/>
    <col min="8704" max="8704" width="8.7109375" style="1" bestFit="1" customWidth="1"/>
    <col min="8705" max="8705" width="12.85546875" style="1" bestFit="1" customWidth="1"/>
    <col min="8706" max="8706" width="7.7109375" style="1" bestFit="1" customWidth="1"/>
    <col min="8707" max="8707" width="11.5703125" style="1" bestFit="1" customWidth="1"/>
    <col min="8708" max="8708" width="9.5703125" style="1" bestFit="1" customWidth="1"/>
    <col min="8709" max="8950" width="11.42578125" style="1"/>
    <col min="8951" max="8951" width="6.140625" style="1" bestFit="1" customWidth="1"/>
    <col min="8952" max="8952" width="27.140625" style="1" bestFit="1" customWidth="1"/>
    <col min="8953" max="8953" width="14.85546875" style="1" bestFit="1" customWidth="1"/>
    <col min="8954" max="8954" width="13.85546875" style="1" bestFit="1" customWidth="1"/>
    <col min="8955" max="8955" width="14.85546875" style="1" bestFit="1" customWidth="1"/>
    <col min="8956" max="8956" width="13.85546875" style="1" customWidth="1"/>
    <col min="8957" max="8957" width="14.85546875" style="1" bestFit="1" customWidth="1"/>
    <col min="8958" max="8958" width="9.42578125" style="1" bestFit="1" customWidth="1"/>
    <col min="8959" max="8959" width="7.7109375" style="1" bestFit="1" customWidth="1"/>
    <col min="8960" max="8960" width="8.7109375" style="1" bestFit="1" customWidth="1"/>
    <col min="8961" max="8961" width="12.85546875" style="1" bestFit="1" customWidth="1"/>
    <col min="8962" max="8962" width="7.7109375" style="1" bestFit="1" customWidth="1"/>
    <col min="8963" max="8963" width="11.5703125" style="1" bestFit="1" customWidth="1"/>
    <col min="8964" max="8964" width="9.5703125" style="1" bestFit="1" customWidth="1"/>
    <col min="8965" max="9206" width="11.42578125" style="1"/>
    <col min="9207" max="9207" width="6.140625" style="1" bestFit="1" customWidth="1"/>
    <col min="9208" max="9208" width="27.140625" style="1" bestFit="1" customWidth="1"/>
    <col min="9209" max="9209" width="14.85546875" style="1" bestFit="1" customWidth="1"/>
    <col min="9210" max="9210" width="13.85546875" style="1" bestFit="1" customWidth="1"/>
    <col min="9211" max="9211" width="14.85546875" style="1" bestFit="1" customWidth="1"/>
    <col min="9212" max="9212" width="13.85546875" style="1" customWidth="1"/>
    <col min="9213" max="9213" width="14.85546875" style="1" bestFit="1" customWidth="1"/>
    <col min="9214" max="9214" width="9.42578125" style="1" bestFit="1" customWidth="1"/>
    <col min="9215" max="9215" width="7.7109375" style="1" bestFit="1" customWidth="1"/>
    <col min="9216" max="9216" width="8.7109375" style="1" bestFit="1" customWidth="1"/>
    <col min="9217" max="9217" width="12.85546875" style="1" bestFit="1" customWidth="1"/>
    <col min="9218" max="9218" width="7.7109375" style="1" bestFit="1" customWidth="1"/>
    <col min="9219" max="9219" width="11.5703125" style="1" bestFit="1" customWidth="1"/>
    <col min="9220" max="9220" width="9.5703125" style="1" bestFit="1" customWidth="1"/>
    <col min="9221" max="9462" width="11.42578125" style="1"/>
    <col min="9463" max="9463" width="6.140625" style="1" bestFit="1" customWidth="1"/>
    <col min="9464" max="9464" width="27.140625" style="1" bestFit="1" customWidth="1"/>
    <col min="9465" max="9465" width="14.85546875" style="1" bestFit="1" customWidth="1"/>
    <col min="9466" max="9466" width="13.85546875" style="1" bestFit="1" customWidth="1"/>
    <col min="9467" max="9467" width="14.85546875" style="1" bestFit="1" customWidth="1"/>
    <col min="9468" max="9468" width="13.85546875" style="1" customWidth="1"/>
    <col min="9469" max="9469" width="14.85546875" style="1" bestFit="1" customWidth="1"/>
    <col min="9470" max="9470" width="9.42578125" style="1" bestFit="1" customWidth="1"/>
    <col min="9471" max="9471" width="7.7109375" style="1" bestFit="1" customWidth="1"/>
    <col min="9472" max="9472" width="8.7109375" style="1" bestFit="1" customWidth="1"/>
    <col min="9473" max="9473" width="12.85546875" style="1" bestFit="1" customWidth="1"/>
    <col min="9474" max="9474" width="7.7109375" style="1" bestFit="1" customWidth="1"/>
    <col min="9475" max="9475" width="11.5703125" style="1" bestFit="1" customWidth="1"/>
    <col min="9476" max="9476" width="9.5703125" style="1" bestFit="1" customWidth="1"/>
    <col min="9477" max="9718" width="11.42578125" style="1"/>
    <col min="9719" max="9719" width="6.140625" style="1" bestFit="1" customWidth="1"/>
    <col min="9720" max="9720" width="27.140625" style="1" bestFit="1" customWidth="1"/>
    <col min="9721" max="9721" width="14.85546875" style="1" bestFit="1" customWidth="1"/>
    <col min="9722" max="9722" width="13.85546875" style="1" bestFit="1" customWidth="1"/>
    <col min="9723" max="9723" width="14.85546875" style="1" bestFit="1" customWidth="1"/>
    <col min="9724" max="9724" width="13.85546875" style="1" customWidth="1"/>
    <col min="9725" max="9725" width="14.85546875" style="1" bestFit="1" customWidth="1"/>
    <col min="9726" max="9726" width="9.42578125" style="1" bestFit="1" customWidth="1"/>
    <col min="9727" max="9727" width="7.7109375" style="1" bestFit="1" customWidth="1"/>
    <col min="9728" max="9728" width="8.7109375" style="1" bestFit="1" customWidth="1"/>
    <col min="9729" max="9729" width="12.85546875" style="1" bestFit="1" customWidth="1"/>
    <col min="9730" max="9730" width="7.7109375" style="1" bestFit="1" customWidth="1"/>
    <col min="9731" max="9731" width="11.5703125" style="1" bestFit="1" customWidth="1"/>
    <col min="9732" max="9732" width="9.5703125" style="1" bestFit="1" customWidth="1"/>
    <col min="9733" max="9974" width="11.42578125" style="1"/>
    <col min="9975" max="9975" width="6.140625" style="1" bestFit="1" customWidth="1"/>
    <col min="9976" max="9976" width="27.140625" style="1" bestFit="1" customWidth="1"/>
    <col min="9977" max="9977" width="14.85546875" style="1" bestFit="1" customWidth="1"/>
    <col min="9978" max="9978" width="13.85546875" style="1" bestFit="1" customWidth="1"/>
    <col min="9979" max="9979" width="14.85546875" style="1" bestFit="1" customWidth="1"/>
    <col min="9980" max="9980" width="13.85546875" style="1" customWidth="1"/>
    <col min="9981" max="9981" width="14.85546875" style="1" bestFit="1" customWidth="1"/>
    <col min="9982" max="9982" width="9.42578125" style="1" bestFit="1" customWidth="1"/>
    <col min="9983" max="9983" width="7.7109375" style="1" bestFit="1" customWidth="1"/>
    <col min="9984" max="9984" width="8.7109375" style="1" bestFit="1" customWidth="1"/>
    <col min="9985" max="9985" width="12.85546875" style="1" bestFit="1" customWidth="1"/>
    <col min="9986" max="9986" width="7.7109375" style="1" bestFit="1" customWidth="1"/>
    <col min="9987" max="9987" width="11.5703125" style="1" bestFit="1" customWidth="1"/>
    <col min="9988" max="9988" width="9.5703125" style="1" bestFit="1" customWidth="1"/>
    <col min="9989" max="10230" width="11.42578125" style="1"/>
    <col min="10231" max="10231" width="6.140625" style="1" bestFit="1" customWidth="1"/>
    <col min="10232" max="10232" width="27.140625" style="1" bestFit="1" customWidth="1"/>
    <col min="10233" max="10233" width="14.85546875" style="1" bestFit="1" customWidth="1"/>
    <col min="10234" max="10234" width="13.85546875" style="1" bestFit="1" customWidth="1"/>
    <col min="10235" max="10235" width="14.85546875" style="1" bestFit="1" customWidth="1"/>
    <col min="10236" max="10236" width="13.85546875" style="1" customWidth="1"/>
    <col min="10237" max="10237" width="14.85546875" style="1" bestFit="1" customWidth="1"/>
    <col min="10238" max="10238" width="9.42578125" style="1" bestFit="1" customWidth="1"/>
    <col min="10239" max="10239" width="7.7109375" style="1" bestFit="1" customWidth="1"/>
    <col min="10240" max="10240" width="8.7109375" style="1" bestFit="1" customWidth="1"/>
    <col min="10241" max="10241" width="12.85546875" style="1" bestFit="1" customWidth="1"/>
    <col min="10242" max="10242" width="7.7109375" style="1" bestFit="1" customWidth="1"/>
    <col min="10243" max="10243" width="11.5703125" style="1" bestFit="1" customWidth="1"/>
    <col min="10244" max="10244" width="9.5703125" style="1" bestFit="1" customWidth="1"/>
    <col min="10245" max="10486" width="11.42578125" style="1"/>
    <col min="10487" max="10487" width="6.140625" style="1" bestFit="1" customWidth="1"/>
    <col min="10488" max="10488" width="27.140625" style="1" bestFit="1" customWidth="1"/>
    <col min="10489" max="10489" width="14.85546875" style="1" bestFit="1" customWidth="1"/>
    <col min="10490" max="10490" width="13.85546875" style="1" bestFit="1" customWidth="1"/>
    <col min="10491" max="10491" width="14.85546875" style="1" bestFit="1" customWidth="1"/>
    <col min="10492" max="10492" width="13.85546875" style="1" customWidth="1"/>
    <col min="10493" max="10493" width="14.85546875" style="1" bestFit="1" customWidth="1"/>
    <col min="10494" max="10494" width="9.42578125" style="1" bestFit="1" customWidth="1"/>
    <col min="10495" max="10495" width="7.7109375" style="1" bestFit="1" customWidth="1"/>
    <col min="10496" max="10496" width="8.7109375" style="1" bestFit="1" customWidth="1"/>
    <col min="10497" max="10497" width="12.85546875" style="1" bestFit="1" customWidth="1"/>
    <col min="10498" max="10498" width="7.7109375" style="1" bestFit="1" customWidth="1"/>
    <col min="10499" max="10499" width="11.5703125" style="1" bestFit="1" customWidth="1"/>
    <col min="10500" max="10500" width="9.5703125" style="1" bestFit="1" customWidth="1"/>
    <col min="10501" max="10742" width="11.42578125" style="1"/>
    <col min="10743" max="10743" width="6.140625" style="1" bestFit="1" customWidth="1"/>
    <col min="10744" max="10744" width="27.140625" style="1" bestFit="1" customWidth="1"/>
    <col min="10745" max="10745" width="14.85546875" style="1" bestFit="1" customWidth="1"/>
    <col min="10746" max="10746" width="13.85546875" style="1" bestFit="1" customWidth="1"/>
    <col min="10747" max="10747" width="14.85546875" style="1" bestFit="1" customWidth="1"/>
    <col min="10748" max="10748" width="13.85546875" style="1" customWidth="1"/>
    <col min="10749" max="10749" width="14.85546875" style="1" bestFit="1" customWidth="1"/>
    <col min="10750" max="10750" width="9.42578125" style="1" bestFit="1" customWidth="1"/>
    <col min="10751" max="10751" width="7.7109375" style="1" bestFit="1" customWidth="1"/>
    <col min="10752" max="10752" width="8.7109375" style="1" bestFit="1" customWidth="1"/>
    <col min="10753" max="10753" width="12.85546875" style="1" bestFit="1" customWidth="1"/>
    <col min="10754" max="10754" width="7.7109375" style="1" bestFit="1" customWidth="1"/>
    <col min="10755" max="10755" width="11.5703125" style="1" bestFit="1" customWidth="1"/>
    <col min="10756" max="10756" width="9.5703125" style="1" bestFit="1" customWidth="1"/>
    <col min="10757" max="10998" width="11.42578125" style="1"/>
    <col min="10999" max="10999" width="6.140625" style="1" bestFit="1" customWidth="1"/>
    <col min="11000" max="11000" width="27.140625" style="1" bestFit="1" customWidth="1"/>
    <col min="11001" max="11001" width="14.85546875" style="1" bestFit="1" customWidth="1"/>
    <col min="11002" max="11002" width="13.85546875" style="1" bestFit="1" customWidth="1"/>
    <col min="11003" max="11003" width="14.85546875" style="1" bestFit="1" customWidth="1"/>
    <col min="11004" max="11004" width="13.85546875" style="1" customWidth="1"/>
    <col min="11005" max="11005" width="14.85546875" style="1" bestFit="1" customWidth="1"/>
    <col min="11006" max="11006" width="9.42578125" style="1" bestFit="1" customWidth="1"/>
    <col min="11007" max="11007" width="7.7109375" style="1" bestFit="1" customWidth="1"/>
    <col min="11008" max="11008" width="8.7109375" style="1" bestFit="1" customWidth="1"/>
    <col min="11009" max="11009" width="12.85546875" style="1" bestFit="1" customWidth="1"/>
    <col min="11010" max="11010" width="7.7109375" style="1" bestFit="1" customWidth="1"/>
    <col min="11011" max="11011" width="11.5703125" style="1" bestFit="1" customWidth="1"/>
    <col min="11012" max="11012" width="9.5703125" style="1" bestFit="1" customWidth="1"/>
    <col min="11013" max="11254" width="11.42578125" style="1"/>
    <col min="11255" max="11255" width="6.140625" style="1" bestFit="1" customWidth="1"/>
    <col min="11256" max="11256" width="27.140625" style="1" bestFit="1" customWidth="1"/>
    <col min="11257" max="11257" width="14.85546875" style="1" bestFit="1" customWidth="1"/>
    <col min="11258" max="11258" width="13.85546875" style="1" bestFit="1" customWidth="1"/>
    <col min="11259" max="11259" width="14.85546875" style="1" bestFit="1" customWidth="1"/>
    <col min="11260" max="11260" width="13.85546875" style="1" customWidth="1"/>
    <col min="11261" max="11261" width="14.85546875" style="1" bestFit="1" customWidth="1"/>
    <col min="11262" max="11262" width="9.42578125" style="1" bestFit="1" customWidth="1"/>
    <col min="11263" max="11263" width="7.7109375" style="1" bestFit="1" customWidth="1"/>
    <col min="11264" max="11264" width="8.7109375" style="1" bestFit="1" customWidth="1"/>
    <col min="11265" max="11265" width="12.85546875" style="1" bestFit="1" customWidth="1"/>
    <col min="11266" max="11266" width="7.7109375" style="1" bestFit="1" customWidth="1"/>
    <col min="11267" max="11267" width="11.5703125" style="1" bestFit="1" customWidth="1"/>
    <col min="11268" max="11268" width="9.5703125" style="1" bestFit="1" customWidth="1"/>
    <col min="11269" max="11510" width="11.42578125" style="1"/>
    <col min="11511" max="11511" width="6.140625" style="1" bestFit="1" customWidth="1"/>
    <col min="11512" max="11512" width="27.140625" style="1" bestFit="1" customWidth="1"/>
    <col min="11513" max="11513" width="14.85546875" style="1" bestFit="1" customWidth="1"/>
    <col min="11514" max="11514" width="13.85546875" style="1" bestFit="1" customWidth="1"/>
    <col min="11515" max="11515" width="14.85546875" style="1" bestFit="1" customWidth="1"/>
    <col min="11516" max="11516" width="13.85546875" style="1" customWidth="1"/>
    <col min="11517" max="11517" width="14.85546875" style="1" bestFit="1" customWidth="1"/>
    <col min="11518" max="11518" width="9.42578125" style="1" bestFit="1" customWidth="1"/>
    <col min="11519" max="11519" width="7.7109375" style="1" bestFit="1" customWidth="1"/>
    <col min="11520" max="11520" width="8.7109375" style="1" bestFit="1" customWidth="1"/>
    <col min="11521" max="11521" width="12.85546875" style="1" bestFit="1" customWidth="1"/>
    <col min="11522" max="11522" width="7.7109375" style="1" bestFit="1" customWidth="1"/>
    <col min="11523" max="11523" width="11.5703125" style="1" bestFit="1" customWidth="1"/>
    <col min="11524" max="11524" width="9.5703125" style="1" bestFit="1" customWidth="1"/>
    <col min="11525" max="11766" width="11.42578125" style="1"/>
    <col min="11767" max="11767" width="6.140625" style="1" bestFit="1" customWidth="1"/>
    <col min="11768" max="11768" width="27.140625" style="1" bestFit="1" customWidth="1"/>
    <col min="11769" max="11769" width="14.85546875" style="1" bestFit="1" customWidth="1"/>
    <col min="11770" max="11770" width="13.85546875" style="1" bestFit="1" customWidth="1"/>
    <col min="11771" max="11771" width="14.85546875" style="1" bestFit="1" customWidth="1"/>
    <col min="11772" max="11772" width="13.85546875" style="1" customWidth="1"/>
    <col min="11773" max="11773" width="14.85546875" style="1" bestFit="1" customWidth="1"/>
    <col min="11774" max="11774" width="9.42578125" style="1" bestFit="1" customWidth="1"/>
    <col min="11775" max="11775" width="7.7109375" style="1" bestFit="1" customWidth="1"/>
    <col min="11776" max="11776" width="8.7109375" style="1" bestFit="1" customWidth="1"/>
    <col min="11777" max="11777" width="12.85546875" style="1" bestFit="1" customWidth="1"/>
    <col min="11778" max="11778" width="7.7109375" style="1" bestFit="1" customWidth="1"/>
    <col min="11779" max="11779" width="11.5703125" style="1" bestFit="1" customWidth="1"/>
    <col min="11780" max="11780" width="9.5703125" style="1" bestFit="1" customWidth="1"/>
    <col min="11781" max="12022" width="11.42578125" style="1"/>
    <col min="12023" max="12023" width="6.140625" style="1" bestFit="1" customWidth="1"/>
    <col min="12024" max="12024" width="27.140625" style="1" bestFit="1" customWidth="1"/>
    <col min="12025" max="12025" width="14.85546875" style="1" bestFit="1" customWidth="1"/>
    <col min="12026" max="12026" width="13.85546875" style="1" bestFit="1" customWidth="1"/>
    <col min="12027" max="12027" width="14.85546875" style="1" bestFit="1" customWidth="1"/>
    <col min="12028" max="12028" width="13.85546875" style="1" customWidth="1"/>
    <col min="12029" max="12029" width="14.85546875" style="1" bestFit="1" customWidth="1"/>
    <col min="12030" max="12030" width="9.42578125" style="1" bestFit="1" customWidth="1"/>
    <col min="12031" max="12031" width="7.7109375" style="1" bestFit="1" customWidth="1"/>
    <col min="12032" max="12032" width="8.7109375" style="1" bestFit="1" customWidth="1"/>
    <col min="12033" max="12033" width="12.85546875" style="1" bestFit="1" customWidth="1"/>
    <col min="12034" max="12034" width="7.7109375" style="1" bestFit="1" customWidth="1"/>
    <col min="12035" max="12035" width="11.5703125" style="1" bestFit="1" customWidth="1"/>
    <col min="12036" max="12036" width="9.5703125" style="1" bestFit="1" customWidth="1"/>
    <col min="12037" max="12278" width="11.42578125" style="1"/>
    <col min="12279" max="12279" width="6.140625" style="1" bestFit="1" customWidth="1"/>
    <col min="12280" max="12280" width="27.140625" style="1" bestFit="1" customWidth="1"/>
    <col min="12281" max="12281" width="14.85546875" style="1" bestFit="1" customWidth="1"/>
    <col min="12282" max="12282" width="13.85546875" style="1" bestFit="1" customWidth="1"/>
    <col min="12283" max="12283" width="14.85546875" style="1" bestFit="1" customWidth="1"/>
    <col min="12284" max="12284" width="13.85546875" style="1" customWidth="1"/>
    <col min="12285" max="12285" width="14.85546875" style="1" bestFit="1" customWidth="1"/>
    <col min="12286" max="12286" width="9.42578125" style="1" bestFit="1" customWidth="1"/>
    <col min="12287" max="12287" width="7.7109375" style="1" bestFit="1" customWidth="1"/>
    <col min="12288" max="12288" width="8.7109375" style="1" bestFit="1" customWidth="1"/>
    <col min="12289" max="12289" width="12.85546875" style="1" bestFit="1" customWidth="1"/>
    <col min="12290" max="12290" width="7.7109375" style="1" bestFit="1" customWidth="1"/>
    <col min="12291" max="12291" width="11.5703125" style="1" bestFit="1" customWidth="1"/>
    <col min="12292" max="12292" width="9.5703125" style="1" bestFit="1" customWidth="1"/>
    <col min="12293" max="12534" width="11.42578125" style="1"/>
    <col min="12535" max="12535" width="6.140625" style="1" bestFit="1" customWidth="1"/>
    <col min="12536" max="12536" width="27.140625" style="1" bestFit="1" customWidth="1"/>
    <col min="12537" max="12537" width="14.85546875" style="1" bestFit="1" customWidth="1"/>
    <col min="12538" max="12538" width="13.85546875" style="1" bestFit="1" customWidth="1"/>
    <col min="12539" max="12539" width="14.85546875" style="1" bestFit="1" customWidth="1"/>
    <col min="12540" max="12540" width="13.85546875" style="1" customWidth="1"/>
    <col min="12541" max="12541" width="14.85546875" style="1" bestFit="1" customWidth="1"/>
    <col min="12542" max="12542" width="9.42578125" style="1" bestFit="1" customWidth="1"/>
    <col min="12543" max="12543" width="7.7109375" style="1" bestFit="1" customWidth="1"/>
    <col min="12544" max="12544" width="8.7109375" style="1" bestFit="1" customWidth="1"/>
    <col min="12545" max="12545" width="12.85546875" style="1" bestFit="1" customWidth="1"/>
    <col min="12546" max="12546" width="7.7109375" style="1" bestFit="1" customWidth="1"/>
    <col min="12547" max="12547" width="11.5703125" style="1" bestFit="1" customWidth="1"/>
    <col min="12548" max="12548" width="9.5703125" style="1" bestFit="1" customWidth="1"/>
    <col min="12549" max="12790" width="11.42578125" style="1"/>
    <col min="12791" max="12791" width="6.140625" style="1" bestFit="1" customWidth="1"/>
    <col min="12792" max="12792" width="27.140625" style="1" bestFit="1" customWidth="1"/>
    <col min="12793" max="12793" width="14.85546875" style="1" bestFit="1" customWidth="1"/>
    <col min="12794" max="12794" width="13.85546875" style="1" bestFit="1" customWidth="1"/>
    <col min="12795" max="12795" width="14.85546875" style="1" bestFit="1" customWidth="1"/>
    <col min="12796" max="12796" width="13.85546875" style="1" customWidth="1"/>
    <col min="12797" max="12797" width="14.85546875" style="1" bestFit="1" customWidth="1"/>
    <col min="12798" max="12798" width="9.42578125" style="1" bestFit="1" customWidth="1"/>
    <col min="12799" max="12799" width="7.7109375" style="1" bestFit="1" customWidth="1"/>
    <col min="12800" max="12800" width="8.7109375" style="1" bestFit="1" customWidth="1"/>
    <col min="12801" max="12801" width="12.85546875" style="1" bestFit="1" customWidth="1"/>
    <col min="12802" max="12802" width="7.7109375" style="1" bestFit="1" customWidth="1"/>
    <col min="12803" max="12803" width="11.5703125" style="1" bestFit="1" customWidth="1"/>
    <col min="12804" max="12804" width="9.5703125" style="1" bestFit="1" customWidth="1"/>
    <col min="12805" max="13046" width="11.42578125" style="1"/>
    <col min="13047" max="13047" width="6.140625" style="1" bestFit="1" customWidth="1"/>
    <col min="13048" max="13048" width="27.140625" style="1" bestFit="1" customWidth="1"/>
    <col min="13049" max="13049" width="14.85546875" style="1" bestFit="1" customWidth="1"/>
    <col min="13050" max="13050" width="13.85546875" style="1" bestFit="1" customWidth="1"/>
    <col min="13051" max="13051" width="14.85546875" style="1" bestFit="1" customWidth="1"/>
    <col min="13052" max="13052" width="13.85546875" style="1" customWidth="1"/>
    <col min="13053" max="13053" width="14.85546875" style="1" bestFit="1" customWidth="1"/>
    <col min="13054" max="13054" width="9.42578125" style="1" bestFit="1" customWidth="1"/>
    <col min="13055" max="13055" width="7.7109375" style="1" bestFit="1" customWidth="1"/>
    <col min="13056" max="13056" width="8.7109375" style="1" bestFit="1" customWidth="1"/>
    <col min="13057" max="13057" width="12.85546875" style="1" bestFit="1" customWidth="1"/>
    <col min="13058" max="13058" width="7.7109375" style="1" bestFit="1" customWidth="1"/>
    <col min="13059" max="13059" width="11.5703125" style="1" bestFit="1" customWidth="1"/>
    <col min="13060" max="13060" width="9.5703125" style="1" bestFit="1" customWidth="1"/>
    <col min="13061" max="13302" width="11.42578125" style="1"/>
    <col min="13303" max="13303" width="6.140625" style="1" bestFit="1" customWidth="1"/>
    <col min="13304" max="13304" width="27.140625" style="1" bestFit="1" customWidth="1"/>
    <col min="13305" max="13305" width="14.85546875" style="1" bestFit="1" customWidth="1"/>
    <col min="13306" max="13306" width="13.85546875" style="1" bestFit="1" customWidth="1"/>
    <col min="13307" max="13307" width="14.85546875" style="1" bestFit="1" customWidth="1"/>
    <col min="13308" max="13308" width="13.85546875" style="1" customWidth="1"/>
    <col min="13309" max="13309" width="14.85546875" style="1" bestFit="1" customWidth="1"/>
    <col min="13310" max="13310" width="9.42578125" style="1" bestFit="1" customWidth="1"/>
    <col min="13311" max="13311" width="7.7109375" style="1" bestFit="1" customWidth="1"/>
    <col min="13312" max="13312" width="8.7109375" style="1" bestFit="1" customWidth="1"/>
    <col min="13313" max="13313" width="12.85546875" style="1" bestFit="1" customWidth="1"/>
    <col min="13314" max="13314" width="7.7109375" style="1" bestFit="1" customWidth="1"/>
    <col min="13315" max="13315" width="11.5703125" style="1" bestFit="1" customWidth="1"/>
    <col min="13316" max="13316" width="9.5703125" style="1" bestFit="1" customWidth="1"/>
    <col min="13317" max="13558" width="11.42578125" style="1"/>
    <col min="13559" max="13559" width="6.140625" style="1" bestFit="1" customWidth="1"/>
    <col min="13560" max="13560" width="27.140625" style="1" bestFit="1" customWidth="1"/>
    <col min="13561" max="13561" width="14.85546875" style="1" bestFit="1" customWidth="1"/>
    <col min="13562" max="13562" width="13.85546875" style="1" bestFit="1" customWidth="1"/>
    <col min="13563" max="13563" width="14.85546875" style="1" bestFit="1" customWidth="1"/>
    <col min="13564" max="13564" width="13.85546875" style="1" customWidth="1"/>
    <col min="13565" max="13565" width="14.85546875" style="1" bestFit="1" customWidth="1"/>
    <col min="13566" max="13566" width="9.42578125" style="1" bestFit="1" customWidth="1"/>
    <col min="13567" max="13567" width="7.7109375" style="1" bestFit="1" customWidth="1"/>
    <col min="13568" max="13568" width="8.7109375" style="1" bestFit="1" customWidth="1"/>
    <col min="13569" max="13569" width="12.85546875" style="1" bestFit="1" customWidth="1"/>
    <col min="13570" max="13570" width="7.7109375" style="1" bestFit="1" customWidth="1"/>
    <col min="13571" max="13571" width="11.5703125" style="1" bestFit="1" customWidth="1"/>
    <col min="13572" max="13572" width="9.5703125" style="1" bestFit="1" customWidth="1"/>
    <col min="13573" max="13814" width="11.42578125" style="1"/>
    <col min="13815" max="13815" width="6.140625" style="1" bestFit="1" customWidth="1"/>
    <col min="13816" max="13816" width="27.140625" style="1" bestFit="1" customWidth="1"/>
    <col min="13817" max="13817" width="14.85546875" style="1" bestFit="1" customWidth="1"/>
    <col min="13818" max="13818" width="13.85546875" style="1" bestFit="1" customWidth="1"/>
    <col min="13819" max="13819" width="14.85546875" style="1" bestFit="1" customWidth="1"/>
    <col min="13820" max="13820" width="13.85546875" style="1" customWidth="1"/>
    <col min="13821" max="13821" width="14.85546875" style="1" bestFit="1" customWidth="1"/>
    <col min="13822" max="13822" width="9.42578125" style="1" bestFit="1" customWidth="1"/>
    <col min="13823" max="13823" width="7.7109375" style="1" bestFit="1" customWidth="1"/>
    <col min="13824" max="13824" width="8.7109375" style="1" bestFit="1" customWidth="1"/>
    <col min="13825" max="13825" width="12.85546875" style="1" bestFit="1" customWidth="1"/>
    <col min="13826" max="13826" width="7.7109375" style="1" bestFit="1" customWidth="1"/>
    <col min="13827" max="13827" width="11.5703125" style="1" bestFit="1" customWidth="1"/>
    <col min="13828" max="13828" width="9.5703125" style="1" bestFit="1" customWidth="1"/>
    <col min="13829" max="14070" width="11.42578125" style="1"/>
    <col min="14071" max="14071" width="6.140625" style="1" bestFit="1" customWidth="1"/>
    <col min="14072" max="14072" width="27.140625" style="1" bestFit="1" customWidth="1"/>
    <col min="14073" max="14073" width="14.85546875" style="1" bestFit="1" customWidth="1"/>
    <col min="14074" max="14074" width="13.85546875" style="1" bestFit="1" customWidth="1"/>
    <col min="14075" max="14075" width="14.85546875" style="1" bestFit="1" customWidth="1"/>
    <col min="14076" max="14076" width="13.85546875" style="1" customWidth="1"/>
    <col min="14077" max="14077" width="14.85546875" style="1" bestFit="1" customWidth="1"/>
    <col min="14078" max="14078" width="9.42578125" style="1" bestFit="1" customWidth="1"/>
    <col min="14079" max="14079" width="7.7109375" style="1" bestFit="1" customWidth="1"/>
    <col min="14080" max="14080" width="8.7109375" style="1" bestFit="1" customWidth="1"/>
    <col min="14081" max="14081" width="12.85546875" style="1" bestFit="1" customWidth="1"/>
    <col min="14082" max="14082" width="7.7109375" style="1" bestFit="1" customWidth="1"/>
    <col min="14083" max="14083" width="11.5703125" style="1" bestFit="1" customWidth="1"/>
    <col min="14084" max="14084" width="9.5703125" style="1" bestFit="1" customWidth="1"/>
    <col min="14085" max="14326" width="11.42578125" style="1"/>
    <col min="14327" max="14327" width="6.140625" style="1" bestFit="1" customWidth="1"/>
    <col min="14328" max="14328" width="27.140625" style="1" bestFit="1" customWidth="1"/>
    <col min="14329" max="14329" width="14.85546875" style="1" bestFit="1" customWidth="1"/>
    <col min="14330" max="14330" width="13.85546875" style="1" bestFit="1" customWidth="1"/>
    <col min="14331" max="14331" width="14.85546875" style="1" bestFit="1" customWidth="1"/>
    <col min="14332" max="14332" width="13.85546875" style="1" customWidth="1"/>
    <col min="14333" max="14333" width="14.85546875" style="1" bestFit="1" customWidth="1"/>
    <col min="14334" max="14334" width="9.42578125" style="1" bestFit="1" customWidth="1"/>
    <col min="14335" max="14335" width="7.7109375" style="1" bestFit="1" customWidth="1"/>
    <col min="14336" max="14336" width="8.7109375" style="1" bestFit="1" customWidth="1"/>
    <col min="14337" max="14337" width="12.85546875" style="1" bestFit="1" customWidth="1"/>
    <col min="14338" max="14338" width="7.7109375" style="1" bestFit="1" customWidth="1"/>
    <col min="14339" max="14339" width="11.5703125" style="1" bestFit="1" customWidth="1"/>
    <col min="14340" max="14340" width="9.5703125" style="1" bestFit="1" customWidth="1"/>
    <col min="14341" max="14582" width="11.42578125" style="1"/>
    <col min="14583" max="14583" width="6.140625" style="1" bestFit="1" customWidth="1"/>
    <col min="14584" max="14584" width="27.140625" style="1" bestFit="1" customWidth="1"/>
    <col min="14585" max="14585" width="14.85546875" style="1" bestFit="1" customWidth="1"/>
    <col min="14586" max="14586" width="13.85546875" style="1" bestFit="1" customWidth="1"/>
    <col min="14587" max="14587" width="14.85546875" style="1" bestFit="1" customWidth="1"/>
    <col min="14588" max="14588" width="13.85546875" style="1" customWidth="1"/>
    <col min="14589" max="14589" width="14.85546875" style="1" bestFit="1" customWidth="1"/>
    <col min="14590" max="14590" width="9.42578125" style="1" bestFit="1" customWidth="1"/>
    <col min="14591" max="14591" width="7.7109375" style="1" bestFit="1" customWidth="1"/>
    <col min="14592" max="14592" width="8.7109375" style="1" bestFit="1" customWidth="1"/>
    <col min="14593" max="14593" width="12.85546875" style="1" bestFit="1" customWidth="1"/>
    <col min="14594" max="14594" width="7.7109375" style="1" bestFit="1" customWidth="1"/>
    <col min="14595" max="14595" width="11.5703125" style="1" bestFit="1" customWidth="1"/>
    <col min="14596" max="14596" width="9.5703125" style="1" bestFit="1" customWidth="1"/>
    <col min="14597" max="14838" width="11.42578125" style="1"/>
    <col min="14839" max="14839" width="6.140625" style="1" bestFit="1" customWidth="1"/>
    <col min="14840" max="14840" width="27.140625" style="1" bestFit="1" customWidth="1"/>
    <col min="14841" max="14841" width="14.85546875" style="1" bestFit="1" customWidth="1"/>
    <col min="14842" max="14842" width="13.85546875" style="1" bestFit="1" customWidth="1"/>
    <col min="14843" max="14843" width="14.85546875" style="1" bestFit="1" customWidth="1"/>
    <col min="14844" max="14844" width="13.85546875" style="1" customWidth="1"/>
    <col min="14845" max="14845" width="14.85546875" style="1" bestFit="1" customWidth="1"/>
    <col min="14846" max="14846" width="9.42578125" style="1" bestFit="1" customWidth="1"/>
    <col min="14847" max="14847" width="7.7109375" style="1" bestFit="1" customWidth="1"/>
    <col min="14848" max="14848" width="8.7109375" style="1" bestFit="1" customWidth="1"/>
    <col min="14849" max="14849" width="12.85546875" style="1" bestFit="1" customWidth="1"/>
    <col min="14850" max="14850" width="7.7109375" style="1" bestFit="1" customWidth="1"/>
    <col min="14851" max="14851" width="11.5703125" style="1" bestFit="1" customWidth="1"/>
    <col min="14852" max="14852" width="9.5703125" style="1" bestFit="1" customWidth="1"/>
    <col min="14853" max="15094" width="11.42578125" style="1"/>
    <col min="15095" max="15095" width="6.140625" style="1" bestFit="1" customWidth="1"/>
    <col min="15096" max="15096" width="27.140625" style="1" bestFit="1" customWidth="1"/>
    <col min="15097" max="15097" width="14.85546875" style="1" bestFit="1" customWidth="1"/>
    <col min="15098" max="15098" width="13.85546875" style="1" bestFit="1" customWidth="1"/>
    <col min="15099" max="15099" width="14.85546875" style="1" bestFit="1" customWidth="1"/>
    <col min="15100" max="15100" width="13.85546875" style="1" customWidth="1"/>
    <col min="15101" max="15101" width="14.85546875" style="1" bestFit="1" customWidth="1"/>
    <col min="15102" max="15102" width="9.42578125" style="1" bestFit="1" customWidth="1"/>
    <col min="15103" max="15103" width="7.7109375" style="1" bestFit="1" customWidth="1"/>
    <col min="15104" max="15104" width="8.7109375" style="1" bestFit="1" customWidth="1"/>
    <col min="15105" max="15105" width="12.85546875" style="1" bestFit="1" customWidth="1"/>
    <col min="15106" max="15106" width="7.7109375" style="1" bestFit="1" customWidth="1"/>
    <col min="15107" max="15107" width="11.5703125" style="1" bestFit="1" customWidth="1"/>
    <col min="15108" max="15108" width="9.5703125" style="1" bestFit="1" customWidth="1"/>
    <col min="15109" max="15350" width="11.42578125" style="1"/>
    <col min="15351" max="15351" width="6.140625" style="1" bestFit="1" customWidth="1"/>
    <col min="15352" max="15352" width="27.140625" style="1" bestFit="1" customWidth="1"/>
    <col min="15353" max="15353" width="14.85546875" style="1" bestFit="1" customWidth="1"/>
    <col min="15354" max="15354" width="13.85546875" style="1" bestFit="1" customWidth="1"/>
    <col min="15355" max="15355" width="14.85546875" style="1" bestFit="1" customWidth="1"/>
    <col min="15356" max="15356" width="13.85546875" style="1" customWidth="1"/>
    <col min="15357" max="15357" width="14.85546875" style="1" bestFit="1" customWidth="1"/>
    <col min="15358" max="15358" width="9.42578125" style="1" bestFit="1" customWidth="1"/>
    <col min="15359" max="15359" width="7.7109375" style="1" bestFit="1" customWidth="1"/>
    <col min="15360" max="15360" width="8.7109375" style="1" bestFit="1" customWidth="1"/>
    <col min="15361" max="15361" width="12.85546875" style="1" bestFit="1" customWidth="1"/>
    <col min="15362" max="15362" width="7.7109375" style="1" bestFit="1" customWidth="1"/>
    <col min="15363" max="15363" width="11.5703125" style="1" bestFit="1" customWidth="1"/>
    <col min="15364" max="15364" width="9.5703125" style="1" bestFit="1" customWidth="1"/>
    <col min="15365" max="15606" width="11.42578125" style="1"/>
    <col min="15607" max="15607" width="6.140625" style="1" bestFit="1" customWidth="1"/>
    <col min="15608" max="15608" width="27.140625" style="1" bestFit="1" customWidth="1"/>
    <col min="15609" max="15609" width="14.85546875" style="1" bestFit="1" customWidth="1"/>
    <col min="15610" max="15610" width="13.85546875" style="1" bestFit="1" customWidth="1"/>
    <col min="15611" max="15611" width="14.85546875" style="1" bestFit="1" customWidth="1"/>
    <col min="15612" max="15612" width="13.85546875" style="1" customWidth="1"/>
    <col min="15613" max="15613" width="14.85546875" style="1" bestFit="1" customWidth="1"/>
    <col min="15614" max="15614" width="9.42578125" style="1" bestFit="1" customWidth="1"/>
    <col min="15615" max="15615" width="7.7109375" style="1" bestFit="1" customWidth="1"/>
    <col min="15616" max="15616" width="8.7109375" style="1" bestFit="1" customWidth="1"/>
    <col min="15617" max="15617" width="12.85546875" style="1" bestFit="1" customWidth="1"/>
    <col min="15618" max="15618" width="7.7109375" style="1" bestFit="1" customWidth="1"/>
    <col min="15619" max="15619" width="11.5703125" style="1" bestFit="1" customWidth="1"/>
    <col min="15620" max="15620" width="9.5703125" style="1" bestFit="1" customWidth="1"/>
    <col min="15621" max="15862" width="11.42578125" style="1"/>
    <col min="15863" max="15863" width="6.140625" style="1" bestFit="1" customWidth="1"/>
    <col min="15864" max="15864" width="27.140625" style="1" bestFit="1" customWidth="1"/>
    <col min="15865" max="15865" width="14.85546875" style="1" bestFit="1" customWidth="1"/>
    <col min="15866" max="15866" width="13.85546875" style="1" bestFit="1" customWidth="1"/>
    <col min="15867" max="15867" width="14.85546875" style="1" bestFit="1" customWidth="1"/>
    <col min="15868" max="15868" width="13.85546875" style="1" customWidth="1"/>
    <col min="15869" max="15869" width="14.85546875" style="1" bestFit="1" customWidth="1"/>
    <col min="15870" max="15870" width="9.42578125" style="1" bestFit="1" customWidth="1"/>
    <col min="15871" max="15871" width="7.7109375" style="1" bestFit="1" customWidth="1"/>
    <col min="15872" max="15872" width="8.7109375" style="1" bestFit="1" customWidth="1"/>
    <col min="15873" max="15873" width="12.85546875" style="1" bestFit="1" customWidth="1"/>
    <col min="15874" max="15874" width="7.7109375" style="1" bestFit="1" customWidth="1"/>
    <col min="15875" max="15875" width="11.5703125" style="1" bestFit="1" customWidth="1"/>
    <col min="15876" max="15876" width="9.5703125" style="1" bestFit="1" customWidth="1"/>
    <col min="15877" max="16118" width="11.42578125" style="1"/>
    <col min="16119" max="16119" width="6.140625" style="1" bestFit="1" customWidth="1"/>
    <col min="16120" max="16120" width="27.140625" style="1" bestFit="1" customWidth="1"/>
    <col min="16121" max="16121" width="14.85546875" style="1" bestFit="1" customWidth="1"/>
    <col min="16122" max="16122" width="13.85546875" style="1" bestFit="1" customWidth="1"/>
    <col min="16123" max="16123" width="14.85546875" style="1" bestFit="1" customWidth="1"/>
    <col min="16124" max="16124" width="13.85546875" style="1" customWidth="1"/>
    <col min="16125" max="16125" width="14.85546875" style="1" bestFit="1" customWidth="1"/>
    <col min="16126" max="16126" width="9.42578125" style="1" bestFit="1" customWidth="1"/>
    <col min="16127" max="16127" width="7.7109375" style="1" bestFit="1" customWidth="1"/>
    <col min="16128" max="16128" width="8.7109375" style="1" bestFit="1" customWidth="1"/>
    <col min="16129" max="16129" width="12.85546875" style="1" bestFit="1" customWidth="1"/>
    <col min="16130" max="16130" width="7.7109375" style="1" bestFit="1" customWidth="1"/>
    <col min="16131" max="16131" width="11.5703125" style="1" bestFit="1" customWidth="1"/>
    <col min="16132" max="16132" width="9.5703125" style="1" bestFit="1" customWidth="1"/>
    <col min="16133" max="16384" width="11.42578125" style="1"/>
  </cols>
  <sheetData>
    <row r="1" spans="1:16" ht="27.75" x14ac:dyDescent="0.2">
      <c r="A1" s="103" t="s">
        <v>20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2"/>
    </row>
    <row r="2" spans="1:16" x14ac:dyDescent="0.2">
      <c r="A2" s="4"/>
      <c r="B2" s="9"/>
      <c r="C2" s="8"/>
      <c r="D2" s="10"/>
      <c r="E2" s="11"/>
      <c r="F2" s="11"/>
      <c r="G2" s="11"/>
      <c r="H2" s="11"/>
      <c r="I2" s="11"/>
      <c r="J2" s="11"/>
      <c r="K2" s="11"/>
      <c r="L2" s="11"/>
      <c r="M2" s="3"/>
      <c r="N2" s="2"/>
    </row>
    <row r="3" spans="1:16" ht="30" customHeight="1" x14ac:dyDescent="0.2">
      <c r="A3" s="32" t="s">
        <v>15</v>
      </c>
      <c r="B3" s="97" t="s">
        <v>8</v>
      </c>
      <c r="C3" s="97"/>
      <c r="D3" s="97"/>
      <c r="E3" s="97" t="s">
        <v>16</v>
      </c>
      <c r="F3" s="97"/>
      <c r="G3" s="97"/>
      <c r="H3" s="97" t="s">
        <v>10</v>
      </c>
      <c r="I3" s="97"/>
      <c r="J3" s="97"/>
      <c r="K3" s="97" t="s">
        <v>9</v>
      </c>
      <c r="L3" s="97"/>
      <c r="M3" s="97"/>
      <c r="N3" s="2"/>
    </row>
    <row r="4" spans="1:16" ht="30" customHeight="1" x14ac:dyDescent="0.2">
      <c r="A4" s="22"/>
      <c r="B4" s="33" t="s">
        <v>2</v>
      </c>
      <c r="C4" s="33" t="s">
        <v>3</v>
      </c>
      <c r="D4" s="33" t="s">
        <v>1</v>
      </c>
      <c r="E4" s="33" t="s">
        <v>2</v>
      </c>
      <c r="F4" s="33" t="s">
        <v>3</v>
      </c>
      <c r="G4" s="33" t="s">
        <v>1</v>
      </c>
      <c r="H4" s="33" t="s">
        <v>2</v>
      </c>
      <c r="I4" s="33" t="s">
        <v>3</v>
      </c>
      <c r="J4" s="33" t="s">
        <v>1</v>
      </c>
      <c r="K4" s="33" t="s">
        <v>2</v>
      </c>
      <c r="L4" s="33" t="s">
        <v>3</v>
      </c>
      <c r="M4" s="33" t="s">
        <v>1</v>
      </c>
      <c r="N4" s="2"/>
    </row>
    <row r="5" spans="1:16" hidden="1" x14ac:dyDescent="0.2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6" ht="9.9499999999999993" hidden="1" customHeight="1" thickTop="1" thickBot="1" x14ac:dyDescent="0.25">
      <c r="A6" s="35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2"/>
    </row>
    <row r="7" spans="1:16" ht="30" customHeight="1" x14ac:dyDescent="0.2">
      <c r="A7" s="37" t="s">
        <v>14</v>
      </c>
      <c r="B7" s="38">
        <f t="shared" ref="B7:M7" si="0">SUM(B8:B11)</f>
        <v>26900000</v>
      </c>
      <c r="C7" s="38">
        <f t="shared" si="0"/>
        <v>3250000</v>
      </c>
      <c r="D7" s="38">
        <f t="shared" si="0"/>
        <v>30150000</v>
      </c>
      <c r="E7" s="38">
        <f t="shared" si="0"/>
        <v>26900000</v>
      </c>
      <c r="F7" s="38">
        <f t="shared" si="0"/>
        <v>3250000</v>
      </c>
      <c r="G7" s="38">
        <f t="shared" si="0"/>
        <v>30150000</v>
      </c>
      <c r="H7" s="38">
        <f t="shared" si="0"/>
        <v>26184</v>
      </c>
      <c r="I7" s="38">
        <f t="shared" si="0"/>
        <v>0</v>
      </c>
      <c r="J7" s="38">
        <f t="shared" si="0"/>
        <v>26184</v>
      </c>
      <c r="K7" s="38">
        <f t="shared" si="0"/>
        <v>26873816</v>
      </c>
      <c r="L7" s="38">
        <f t="shared" si="0"/>
        <v>3250000</v>
      </c>
      <c r="M7" s="38">
        <f t="shared" si="0"/>
        <v>30123816</v>
      </c>
      <c r="N7" s="2"/>
      <c r="O7" s="5"/>
      <c r="P7" s="5"/>
    </row>
    <row r="8" spans="1:16" ht="30" hidden="1" customHeight="1" x14ac:dyDescent="0.2">
      <c r="A8" s="7" t="s">
        <v>4</v>
      </c>
      <c r="B8" s="12">
        <v>4000847</v>
      </c>
      <c r="C8" s="12">
        <v>0</v>
      </c>
      <c r="D8" s="13">
        <f t="shared" ref="D8:D11" si="1">SUM(B8:C8)</f>
        <v>4000847</v>
      </c>
      <c r="E8" s="12">
        <v>4000847</v>
      </c>
      <c r="F8" s="12"/>
      <c r="G8" s="13">
        <f t="shared" ref="G8:G11" si="2">SUM(E8:F8)</f>
        <v>4000847</v>
      </c>
      <c r="H8" s="12">
        <f>2606+207</f>
        <v>2813</v>
      </c>
      <c r="I8" s="12">
        <f>C8-L8</f>
        <v>0</v>
      </c>
      <c r="J8" s="13">
        <f t="shared" ref="J8:J11" si="3">SUM(H8:I8)</f>
        <v>2813</v>
      </c>
      <c r="K8" s="12">
        <f>E8-H8</f>
        <v>3998034</v>
      </c>
      <c r="L8" s="12"/>
      <c r="M8" s="13">
        <f t="shared" ref="M8:M11" si="4">SUM(K8:L8)</f>
        <v>3998034</v>
      </c>
      <c r="N8" s="2"/>
    </row>
    <row r="9" spans="1:16" ht="30" hidden="1" customHeight="1" x14ac:dyDescent="0.2">
      <c r="A9" s="6" t="s">
        <v>5</v>
      </c>
      <c r="B9" s="12">
        <v>3000000</v>
      </c>
      <c r="C9" s="12">
        <v>3000000</v>
      </c>
      <c r="D9" s="13">
        <f t="shared" si="1"/>
        <v>6000000</v>
      </c>
      <c r="E9" s="12">
        <v>3000000</v>
      </c>
      <c r="F9" s="12">
        <v>3000000</v>
      </c>
      <c r="G9" s="13">
        <f t="shared" si="2"/>
        <v>6000000</v>
      </c>
      <c r="H9" s="12">
        <v>0</v>
      </c>
      <c r="I9" s="12">
        <v>0</v>
      </c>
      <c r="J9" s="13">
        <f t="shared" si="3"/>
        <v>0</v>
      </c>
      <c r="K9" s="12">
        <f t="shared" ref="K9:K11" si="5">E9-H9</f>
        <v>3000000</v>
      </c>
      <c r="L9" s="12">
        <f>3000000-I9</f>
        <v>3000000</v>
      </c>
      <c r="M9" s="13">
        <f t="shared" si="4"/>
        <v>6000000</v>
      </c>
      <c r="N9" s="2"/>
    </row>
    <row r="10" spans="1:16" ht="30" hidden="1" customHeight="1" x14ac:dyDescent="0.2">
      <c r="A10" s="6" t="s">
        <v>6</v>
      </c>
      <c r="B10" s="12">
        <v>18451153</v>
      </c>
      <c r="C10" s="12">
        <v>250000</v>
      </c>
      <c r="D10" s="13">
        <f t="shared" si="1"/>
        <v>18701153</v>
      </c>
      <c r="E10" s="12">
        <v>18451153</v>
      </c>
      <c r="F10" s="12">
        <v>250000</v>
      </c>
      <c r="G10" s="13">
        <f t="shared" si="2"/>
        <v>18701153</v>
      </c>
      <c r="H10" s="12">
        <f>13888</f>
        <v>13888</v>
      </c>
      <c r="I10" s="12">
        <v>0</v>
      </c>
      <c r="J10" s="13">
        <f t="shared" si="3"/>
        <v>13888</v>
      </c>
      <c r="K10" s="12">
        <f t="shared" si="5"/>
        <v>18437265</v>
      </c>
      <c r="L10" s="12">
        <f>250000-I10</f>
        <v>250000</v>
      </c>
      <c r="M10" s="13">
        <f t="shared" si="4"/>
        <v>18687265</v>
      </c>
      <c r="N10" s="2"/>
    </row>
    <row r="11" spans="1:16" ht="30" hidden="1" customHeight="1" thickBot="1" x14ac:dyDescent="0.25">
      <c r="A11" s="7" t="s">
        <v>7</v>
      </c>
      <c r="B11" s="12">
        <v>1448000</v>
      </c>
      <c r="C11" s="12">
        <v>0</v>
      </c>
      <c r="D11" s="13">
        <f t="shared" si="1"/>
        <v>1448000</v>
      </c>
      <c r="E11" s="12">
        <v>1448000</v>
      </c>
      <c r="F11" s="12"/>
      <c r="G11" s="13">
        <f t="shared" si="2"/>
        <v>1448000</v>
      </c>
      <c r="H11" s="12">
        <f>9483</f>
        <v>9483</v>
      </c>
      <c r="I11" s="12">
        <f t="shared" ref="I11" si="6">C11-L11</f>
        <v>0</v>
      </c>
      <c r="J11" s="13">
        <f t="shared" si="3"/>
        <v>9483</v>
      </c>
      <c r="K11" s="12">
        <f t="shared" si="5"/>
        <v>1438517</v>
      </c>
      <c r="L11" s="12"/>
      <c r="M11" s="13">
        <f t="shared" si="4"/>
        <v>1438517</v>
      </c>
      <c r="N11" s="2"/>
    </row>
    <row r="12" spans="1:16" ht="39" customHeight="1" x14ac:dyDescent="0.2">
      <c r="A12" s="23" t="s">
        <v>13</v>
      </c>
      <c r="B12" s="39">
        <f t="shared" ref="B12:M12" si="7">B7</f>
        <v>26900000</v>
      </c>
      <c r="C12" s="39">
        <f t="shared" si="7"/>
        <v>3250000</v>
      </c>
      <c r="D12" s="39">
        <f t="shared" si="7"/>
        <v>30150000</v>
      </c>
      <c r="E12" s="39">
        <f t="shared" si="7"/>
        <v>26900000</v>
      </c>
      <c r="F12" s="39">
        <f t="shared" si="7"/>
        <v>3250000</v>
      </c>
      <c r="G12" s="39">
        <f t="shared" si="7"/>
        <v>30150000</v>
      </c>
      <c r="H12" s="39">
        <f t="shared" si="7"/>
        <v>26184</v>
      </c>
      <c r="I12" s="39">
        <f t="shared" si="7"/>
        <v>0</v>
      </c>
      <c r="J12" s="39">
        <f t="shared" si="7"/>
        <v>26184</v>
      </c>
      <c r="K12" s="39">
        <f t="shared" si="7"/>
        <v>26873816</v>
      </c>
      <c r="L12" s="39">
        <f t="shared" si="7"/>
        <v>3250000</v>
      </c>
      <c r="M12" s="39">
        <f t="shared" si="7"/>
        <v>30123816</v>
      </c>
      <c r="N12" s="2"/>
    </row>
    <row r="14" spans="1:16" ht="30" customHeight="1" x14ac:dyDescent="0.2">
      <c r="A14" s="90" t="s">
        <v>19</v>
      </c>
      <c r="B14" s="92" t="s">
        <v>8</v>
      </c>
      <c r="C14" s="92"/>
      <c r="D14" s="92"/>
      <c r="E14" s="92" t="s">
        <v>16</v>
      </c>
      <c r="F14" s="92"/>
      <c r="G14" s="92"/>
      <c r="H14" s="93" t="s">
        <v>10</v>
      </c>
      <c r="I14" s="94"/>
      <c r="J14" s="95"/>
      <c r="K14" s="96" t="s">
        <v>9</v>
      </c>
      <c r="L14" s="96"/>
      <c r="M14" s="96"/>
    </row>
    <row r="15" spans="1:16" ht="37.5" customHeight="1" x14ac:dyDescent="0.2">
      <c r="A15" s="91"/>
      <c r="B15" s="25" t="s">
        <v>11</v>
      </c>
      <c r="C15" s="25" t="s">
        <v>12</v>
      </c>
      <c r="D15" s="25" t="s">
        <v>13</v>
      </c>
      <c r="E15" s="25" t="s">
        <v>11</v>
      </c>
      <c r="F15" s="25" t="s">
        <v>12</v>
      </c>
      <c r="G15" s="25" t="s">
        <v>13</v>
      </c>
      <c r="H15" s="24" t="s">
        <v>11</v>
      </c>
      <c r="I15" s="24" t="s">
        <v>12</v>
      </c>
      <c r="J15" s="24" t="s">
        <v>13</v>
      </c>
      <c r="K15" s="26" t="s">
        <v>11</v>
      </c>
      <c r="L15" s="26" t="s">
        <v>12</v>
      </c>
      <c r="M15" s="26" t="s">
        <v>13</v>
      </c>
    </row>
    <row r="16" spans="1:16" ht="36" x14ac:dyDescent="0.2">
      <c r="A16" s="27" t="s">
        <v>17</v>
      </c>
      <c r="B16" s="14">
        <v>2720159.2</v>
      </c>
      <c r="C16" s="14">
        <v>766699.53</v>
      </c>
      <c r="D16" s="15">
        <f>SUM(B16:C16)</f>
        <v>3486858.7300000004</v>
      </c>
      <c r="E16" s="16">
        <v>2720159.2</v>
      </c>
      <c r="F16" s="16">
        <v>766699.53</v>
      </c>
      <c r="G16" s="17">
        <f>SUM(E16:F16)</f>
        <v>3486858.7300000004</v>
      </c>
      <c r="H16" s="14">
        <f>E16-K16</f>
        <v>0</v>
      </c>
      <c r="I16" s="14">
        <f>F16-L16</f>
        <v>0</v>
      </c>
      <c r="J16" s="15">
        <f>H16+I16</f>
        <v>0</v>
      </c>
      <c r="K16" s="18">
        <v>2720159.2</v>
      </c>
      <c r="L16" s="18">
        <v>766699.53</v>
      </c>
      <c r="M16" s="28">
        <f>SUM(K16:L16)</f>
        <v>3486858.7300000004</v>
      </c>
      <c r="O16" s="5"/>
      <c r="P16" s="5"/>
    </row>
    <row r="17" spans="1:16" ht="36" x14ac:dyDescent="0.2">
      <c r="A17" s="29" t="s">
        <v>18</v>
      </c>
      <c r="B17" s="14">
        <v>9491111</v>
      </c>
      <c r="C17" s="19">
        <v>4230323.76</v>
      </c>
      <c r="D17" s="15">
        <f t="shared" ref="D17" si="8">SUM(B17:C17)</f>
        <v>13721434.76</v>
      </c>
      <c r="E17" s="16">
        <v>9491110.8000000007</v>
      </c>
      <c r="F17" s="16">
        <v>4230323.47</v>
      </c>
      <c r="G17" s="17">
        <f>SUM(E17:F17)</f>
        <v>13721434.27</v>
      </c>
      <c r="H17" s="14">
        <f>E17-K17</f>
        <v>0</v>
      </c>
      <c r="I17" s="14">
        <f>F17-L17</f>
        <v>0</v>
      </c>
      <c r="J17" s="15">
        <f>H17+I17</f>
        <v>0</v>
      </c>
      <c r="K17" s="18">
        <v>9491110.8000000007</v>
      </c>
      <c r="L17" s="18">
        <v>4230323.47</v>
      </c>
      <c r="M17" s="28">
        <f>SUM(K17:L17)</f>
        <v>13721434.27</v>
      </c>
      <c r="O17" s="5"/>
      <c r="P17" s="5"/>
    </row>
    <row r="18" spans="1:16" ht="29.25" customHeight="1" x14ac:dyDescent="0.2">
      <c r="A18" s="30" t="s">
        <v>13</v>
      </c>
      <c r="B18" s="20">
        <f t="shared" ref="B18:G18" si="9">SUM(B16:B17)</f>
        <v>12211270.199999999</v>
      </c>
      <c r="C18" s="20">
        <f t="shared" si="9"/>
        <v>4997023.29</v>
      </c>
      <c r="D18" s="20">
        <f t="shared" si="9"/>
        <v>17208293.490000002</v>
      </c>
      <c r="E18" s="20">
        <f t="shared" si="9"/>
        <v>12211270</v>
      </c>
      <c r="F18" s="20">
        <f>SUM(F16:F17)</f>
        <v>4997023</v>
      </c>
      <c r="G18" s="20">
        <f t="shared" si="9"/>
        <v>17208293</v>
      </c>
      <c r="H18" s="21">
        <f>SUM(H16:H17)</f>
        <v>0</v>
      </c>
      <c r="I18" s="21">
        <f t="shared" ref="I18:J18" si="10">SUM(I16:I17)</f>
        <v>0</v>
      </c>
      <c r="J18" s="21">
        <f t="shared" si="10"/>
        <v>0</v>
      </c>
      <c r="K18" s="31">
        <f>SUM(K16:K17)</f>
        <v>12211270</v>
      </c>
      <c r="L18" s="31">
        <f t="shared" ref="L18" si="11">SUM(L16:L17)</f>
        <v>4997023</v>
      </c>
      <c r="M18" s="31">
        <f>SUM(M16:M17)</f>
        <v>17208293</v>
      </c>
    </row>
  </sheetData>
  <mergeCells count="10">
    <mergeCell ref="A1:M1"/>
    <mergeCell ref="B3:D3"/>
    <mergeCell ref="E3:G3"/>
    <mergeCell ref="H3:J3"/>
    <mergeCell ref="K3:M3"/>
    <mergeCell ref="A14:A15"/>
    <mergeCell ref="B14:D14"/>
    <mergeCell ref="E14:G14"/>
    <mergeCell ref="H14:J14"/>
    <mergeCell ref="K14:M14"/>
  </mergeCells>
  <printOptions horizontalCentered="1"/>
  <pageMargins left="0.39370078740157483" right="0.19685039370078741" top="0.39370078740157483" bottom="0.39370078740157483" header="0.19685039370078741" footer="0"/>
  <pageSetup scale="49" orientation="landscape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workbookViewId="0">
      <selection activeCell="F8" sqref="F8"/>
    </sheetView>
  </sheetViews>
  <sheetFormatPr baseColWidth="10" defaultRowHeight="12.75" x14ac:dyDescent="0.2"/>
  <sheetData>
    <row r="1" spans="1:23" ht="24" thickBot="1" x14ac:dyDescent="0.4">
      <c r="A1" s="100" t="s">
        <v>250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2"/>
    </row>
    <row r="2" spans="1:23" ht="33.75" customHeight="1" x14ac:dyDescent="0.2">
      <c r="A2" s="88" t="s">
        <v>15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</row>
    <row r="3" spans="1:23" ht="15.75" x14ac:dyDescent="0.2">
      <c r="A3" s="87" t="s">
        <v>51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</row>
    <row r="4" spans="1:23" ht="90" x14ac:dyDescent="0.2">
      <c r="A4" s="58" t="s">
        <v>21</v>
      </c>
      <c r="B4" s="58" t="s">
        <v>22</v>
      </c>
      <c r="C4" s="58" t="s">
        <v>23</v>
      </c>
      <c r="D4" s="58" t="s">
        <v>24</v>
      </c>
      <c r="E4" s="58" t="s">
        <v>25</v>
      </c>
      <c r="F4" s="58" t="s">
        <v>26</v>
      </c>
      <c r="G4" s="58" t="s">
        <v>27</v>
      </c>
      <c r="H4" s="58" t="s">
        <v>28</v>
      </c>
      <c r="I4" s="58" t="s">
        <v>29</v>
      </c>
      <c r="J4" s="58" t="s">
        <v>30</v>
      </c>
      <c r="K4" s="58" t="s">
        <v>31</v>
      </c>
      <c r="L4" s="58" t="s">
        <v>32</v>
      </c>
      <c r="M4" s="58" t="s">
        <v>33</v>
      </c>
      <c r="N4" s="58" t="s">
        <v>34</v>
      </c>
      <c r="O4" s="58" t="s">
        <v>35</v>
      </c>
      <c r="P4" s="58" t="s">
        <v>36</v>
      </c>
      <c r="Q4" s="58" t="s">
        <v>37</v>
      </c>
      <c r="R4" s="58" t="s">
        <v>38</v>
      </c>
      <c r="S4" s="58" t="s">
        <v>39</v>
      </c>
      <c r="T4" s="58" t="s">
        <v>40</v>
      </c>
      <c r="U4" s="58" t="s">
        <v>41</v>
      </c>
      <c r="V4" s="58" t="s">
        <v>0</v>
      </c>
    </row>
    <row r="5" spans="1:23" ht="5.0999999999999996" customHeight="1" x14ac:dyDescent="0.2">
      <c r="A5" s="40"/>
      <c r="B5" s="41"/>
      <c r="C5" s="40"/>
      <c r="D5" s="41"/>
      <c r="E5" s="40"/>
      <c r="F5" s="40"/>
      <c r="G5" s="40"/>
      <c r="H5" s="40"/>
      <c r="I5" s="40"/>
      <c r="J5" s="40"/>
      <c r="K5" s="40"/>
      <c r="L5" s="40"/>
      <c r="M5" s="41"/>
      <c r="N5" s="40"/>
      <c r="O5" s="40"/>
      <c r="P5" s="40"/>
      <c r="Q5" s="40"/>
      <c r="R5" s="40"/>
      <c r="S5" s="40"/>
      <c r="T5" s="40"/>
      <c r="U5" s="40"/>
      <c r="V5" s="41"/>
    </row>
    <row r="6" spans="1:23" ht="20.100000000000001" customHeight="1" x14ac:dyDescent="0.2">
      <c r="A6" s="42" t="s">
        <v>230</v>
      </c>
      <c r="B6" s="43"/>
      <c r="C6" s="44"/>
      <c r="D6" s="43"/>
      <c r="E6" s="44"/>
      <c r="F6" s="44"/>
      <c r="G6" s="44"/>
      <c r="H6" s="44"/>
      <c r="I6" s="44"/>
      <c r="J6" s="44"/>
      <c r="K6" s="44"/>
      <c r="L6" s="44"/>
      <c r="M6" s="43"/>
      <c r="N6" s="44"/>
      <c r="O6" s="44"/>
      <c r="P6" s="45"/>
      <c r="Q6" s="46">
        <f>SUM(Q7:Q16)</f>
        <v>14441</v>
      </c>
      <c r="R6" s="46">
        <f>SUM(R7:R16)</f>
        <v>30123816</v>
      </c>
      <c r="S6" s="46">
        <f>SUM(S7:S16)</f>
        <v>26873816</v>
      </c>
      <c r="T6" s="46">
        <f>SUM(T7:T16)</f>
        <v>3250000</v>
      </c>
      <c r="U6" s="46">
        <f>SUM(U7:U16)</f>
        <v>0</v>
      </c>
      <c r="V6" s="84"/>
    </row>
    <row r="7" spans="1:23" ht="101.25" x14ac:dyDescent="0.2">
      <c r="A7" s="47">
        <v>1</v>
      </c>
      <c r="B7" s="48" t="s">
        <v>231</v>
      </c>
      <c r="C7" s="59" t="s">
        <v>3</v>
      </c>
      <c r="D7" s="48" t="s">
        <v>232</v>
      </c>
      <c r="E7" s="59"/>
      <c r="F7" s="59"/>
      <c r="G7" s="59"/>
      <c r="H7" s="59" t="s">
        <v>47</v>
      </c>
      <c r="I7" s="59"/>
      <c r="J7" s="59" t="s">
        <v>55</v>
      </c>
      <c r="K7" s="59" t="s">
        <v>9</v>
      </c>
      <c r="L7" s="59" t="s">
        <v>43</v>
      </c>
      <c r="M7" s="48" t="s">
        <v>53</v>
      </c>
      <c r="N7" s="48" t="s">
        <v>233</v>
      </c>
      <c r="O7" s="59" t="s">
        <v>234</v>
      </c>
      <c r="P7" s="85"/>
      <c r="Q7" s="47">
        <v>722</v>
      </c>
      <c r="R7" s="50">
        <f>SUM(S7:U7)</f>
        <v>1038463</v>
      </c>
      <c r="S7" s="50">
        <v>1038463</v>
      </c>
      <c r="T7" s="50">
        <v>0</v>
      </c>
      <c r="U7" s="50">
        <v>0</v>
      </c>
      <c r="V7" s="56"/>
    </row>
    <row r="8" spans="1:23" ht="101.25" x14ac:dyDescent="0.2">
      <c r="A8" s="47">
        <v>2</v>
      </c>
      <c r="B8" s="48" t="s">
        <v>235</v>
      </c>
      <c r="C8" s="59" t="s">
        <v>3</v>
      </c>
      <c r="D8" s="48" t="s">
        <v>236</v>
      </c>
      <c r="E8" s="59"/>
      <c r="F8" s="59"/>
      <c r="G8" s="59"/>
      <c r="H8" s="59" t="s">
        <v>47</v>
      </c>
      <c r="I8" s="59"/>
      <c r="J8" s="59" t="s">
        <v>52</v>
      </c>
      <c r="K8" s="59" t="s">
        <v>9</v>
      </c>
      <c r="L8" s="59" t="s">
        <v>43</v>
      </c>
      <c r="M8" s="48" t="s">
        <v>53</v>
      </c>
      <c r="N8" s="48" t="s">
        <v>233</v>
      </c>
      <c r="O8" s="59" t="s">
        <v>237</v>
      </c>
      <c r="P8" s="85"/>
      <c r="Q8" s="47">
        <v>722</v>
      </c>
      <c r="R8" s="50">
        <f t="shared" ref="R8:R16" si="0">SUM(S8:U8)</f>
        <v>2484937</v>
      </c>
      <c r="S8" s="50">
        <f>2485144-207</f>
        <v>2484937</v>
      </c>
      <c r="T8" s="50">
        <v>0</v>
      </c>
      <c r="U8" s="50">
        <v>0</v>
      </c>
      <c r="V8" s="56"/>
    </row>
    <row r="9" spans="1:23" ht="101.25" x14ac:dyDescent="0.2">
      <c r="A9" s="47">
        <v>3</v>
      </c>
      <c r="B9" s="48" t="s">
        <v>238</v>
      </c>
      <c r="C9" s="59" t="s">
        <v>3</v>
      </c>
      <c r="D9" s="48" t="s">
        <v>239</v>
      </c>
      <c r="E9" s="59"/>
      <c r="F9" s="59"/>
      <c r="G9" s="59"/>
      <c r="H9" s="59" t="s">
        <v>47</v>
      </c>
      <c r="I9" s="59"/>
      <c r="J9" s="59" t="s">
        <v>54</v>
      </c>
      <c r="K9" s="59" t="s">
        <v>9</v>
      </c>
      <c r="L9" s="59" t="s">
        <v>43</v>
      </c>
      <c r="M9" s="48" t="s">
        <v>53</v>
      </c>
      <c r="N9" s="48" t="s">
        <v>233</v>
      </c>
      <c r="O9" s="59" t="s">
        <v>50</v>
      </c>
      <c r="P9" s="85"/>
      <c r="Q9" s="47">
        <v>722</v>
      </c>
      <c r="R9" s="50">
        <f t="shared" si="0"/>
        <v>474634</v>
      </c>
      <c r="S9" s="50">
        <f>477240-2606</f>
        <v>474634</v>
      </c>
      <c r="T9" s="50">
        <v>0</v>
      </c>
      <c r="U9" s="50">
        <v>0</v>
      </c>
      <c r="V9" s="56"/>
    </row>
    <row r="10" spans="1:23" ht="78.75" x14ac:dyDescent="0.2">
      <c r="A10" s="47">
        <v>4</v>
      </c>
      <c r="B10" s="48" t="s">
        <v>240</v>
      </c>
      <c r="C10" s="59" t="s">
        <v>3</v>
      </c>
      <c r="D10" s="48" t="s">
        <v>236</v>
      </c>
      <c r="E10" s="59"/>
      <c r="F10" s="59"/>
      <c r="G10" s="59"/>
      <c r="H10" s="59" t="s">
        <v>47</v>
      </c>
      <c r="I10" s="59"/>
      <c r="J10" s="59" t="s">
        <v>52</v>
      </c>
      <c r="K10" s="59" t="s">
        <v>9</v>
      </c>
      <c r="L10" s="59" t="s">
        <v>43</v>
      </c>
      <c r="M10" s="48" t="s">
        <v>53</v>
      </c>
      <c r="N10" s="48" t="s">
        <v>241</v>
      </c>
      <c r="O10" s="59" t="s">
        <v>237</v>
      </c>
      <c r="P10" s="85"/>
      <c r="Q10" s="47">
        <v>2166</v>
      </c>
      <c r="R10" s="50">
        <f t="shared" si="0"/>
        <v>6000000</v>
      </c>
      <c r="S10" s="50">
        <v>3000000</v>
      </c>
      <c r="T10" s="50">
        <v>3000000</v>
      </c>
      <c r="U10" s="50"/>
      <c r="V10" s="56"/>
    </row>
    <row r="11" spans="1:23" ht="90" x14ac:dyDescent="0.2">
      <c r="A11" s="47">
        <v>5</v>
      </c>
      <c r="B11" s="48" t="s">
        <v>242</v>
      </c>
      <c r="C11" s="59" t="s">
        <v>3</v>
      </c>
      <c r="D11" s="48" t="s">
        <v>232</v>
      </c>
      <c r="E11" s="59"/>
      <c r="F11" s="59"/>
      <c r="G11" s="59"/>
      <c r="H11" s="59" t="s">
        <v>47</v>
      </c>
      <c r="I11" s="59"/>
      <c r="J11" s="59" t="s">
        <v>55</v>
      </c>
      <c r="K11" s="59" t="s">
        <v>9</v>
      </c>
      <c r="L11" s="59" t="s">
        <v>43</v>
      </c>
      <c r="M11" s="48" t="s">
        <v>53</v>
      </c>
      <c r="N11" s="48" t="s">
        <v>243</v>
      </c>
      <c r="O11" s="59" t="s">
        <v>234</v>
      </c>
      <c r="P11" s="85"/>
      <c r="Q11" s="47">
        <v>2647</v>
      </c>
      <c r="R11" s="50">
        <f t="shared" si="0"/>
        <v>7245453</v>
      </c>
      <c r="S11" s="50">
        <v>6995453</v>
      </c>
      <c r="T11" s="50">
        <v>250000</v>
      </c>
      <c r="U11" s="50"/>
      <c r="V11" s="56"/>
    </row>
    <row r="12" spans="1:23" ht="78.75" x14ac:dyDescent="0.2">
      <c r="A12" s="47">
        <v>6</v>
      </c>
      <c r="B12" s="48" t="s">
        <v>244</v>
      </c>
      <c r="C12" s="59" t="s">
        <v>3</v>
      </c>
      <c r="D12" s="48" t="s">
        <v>236</v>
      </c>
      <c r="E12" s="59"/>
      <c r="F12" s="59"/>
      <c r="G12" s="59"/>
      <c r="H12" s="59" t="s">
        <v>47</v>
      </c>
      <c r="I12" s="59"/>
      <c r="J12" s="59" t="s">
        <v>52</v>
      </c>
      <c r="K12" s="59" t="s">
        <v>9</v>
      </c>
      <c r="L12" s="59" t="s">
        <v>43</v>
      </c>
      <c r="M12" s="48" t="s">
        <v>53</v>
      </c>
      <c r="N12" s="48" t="s">
        <v>243</v>
      </c>
      <c r="O12" s="59" t="s">
        <v>237</v>
      </c>
      <c r="P12" s="85"/>
      <c r="Q12" s="47">
        <v>2648</v>
      </c>
      <c r="R12" s="50">
        <f t="shared" si="0"/>
        <v>7721238</v>
      </c>
      <c r="S12" s="50">
        <v>7721238</v>
      </c>
      <c r="T12" s="50">
        <v>0</v>
      </c>
      <c r="U12" s="50"/>
      <c r="V12" s="56"/>
    </row>
    <row r="13" spans="1:23" ht="56.25" x14ac:dyDescent="0.2">
      <c r="A13" s="47">
        <v>7</v>
      </c>
      <c r="B13" s="48" t="s">
        <v>245</v>
      </c>
      <c r="C13" s="59" t="s">
        <v>3</v>
      </c>
      <c r="D13" s="48" t="s">
        <v>239</v>
      </c>
      <c r="E13" s="59"/>
      <c r="F13" s="59"/>
      <c r="G13" s="59"/>
      <c r="H13" s="59" t="s">
        <v>47</v>
      </c>
      <c r="I13" s="59"/>
      <c r="J13" s="59" t="s">
        <v>54</v>
      </c>
      <c r="K13" s="59" t="s">
        <v>9</v>
      </c>
      <c r="L13" s="59" t="s">
        <v>43</v>
      </c>
      <c r="M13" s="48" t="s">
        <v>53</v>
      </c>
      <c r="N13" s="48" t="s">
        <v>243</v>
      </c>
      <c r="O13" s="59" t="s">
        <v>50</v>
      </c>
      <c r="P13" s="85"/>
      <c r="Q13" s="47">
        <v>2648</v>
      </c>
      <c r="R13" s="50">
        <f t="shared" si="0"/>
        <v>2422312</v>
      </c>
      <c r="S13" s="50">
        <f>2436200-13888</f>
        <v>2422312</v>
      </c>
      <c r="T13" s="50">
        <v>0</v>
      </c>
      <c r="U13" s="50"/>
      <c r="V13" s="56"/>
    </row>
    <row r="14" spans="1:23" ht="90" x14ac:dyDescent="0.2">
      <c r="A14" s="47">
        <v>8</v>
      </c>
      <c r="B14" s="48" t="s">
        <v>246</v>
      </c>
      <c r="C14" s="59" t="s">
        <v>3</v>
      </c>
      <c r="D14" s="48" t="s">
        <v>232</v>
      </c>
      <c r="E14" s="59"/>
      <c r="F14" s="59"/>
      <c r="G14" s="59"/>
      <c r="H14" s="59" t="s">
        <v>47</v>
      </c>
      <c r="I14" s="59"/>
      <c r="J14" s="59" t="s">
        <v>55</v>
      </c>
      <c r="K14" s="59" t="s">
        <v>9</v>
      </c>
      <c r="L14" s="59" t="s">
        <v>43</v>
      </c>
      <c r="M14" s="48" t="s">
        <v>53</v>
      </c>
      <c r="N14" s="48" t="s">
        <v>247</v>
      </c>
      <c r="O14" s="59" t="s">
        <v>234</v>
      </c>
      <c r="P14" s="85"/>
      <c r="Q14" s="47">
        <v>1083</v>
      </c>
      <c r="R14" s="50">
        <f t="shared" si="0"/>
        <v>500000</v>
      </c>
      <c r="S14" s="50">
        <v>500000</v>
      </c>
      <c r="T14" s="50">
        <v>0</v>
      </c>
      <c r="U14" s="50"/>
      <c r="V14" s="56"/>
    </row>
    <row r="15" spans="1:23" ht="67.5" x14ac:dyDescent="0.2">
      <c r="A15" s="47">
        <v>9</v>
      </c>
      <c r="B15" s="48" t="s">
        <v>248</v>
      </c>
      <c r="C15" s="59" t="s">
        <v>3</v>
      </c>
      <c r="D15" s="48" t="s">
        <v>239</v>
      </c>
      <c r="E15" s="59"/>
      <c r="F15" s="59"/>
      <c r="G15" s="59"/>
      <c r="H15" s="59" t="s">
        <v>47</v>
      </c>
      <c r="I15" s="59"/>
      <c r="J15" s="59" t="s">
        <v>54</v>
      </c>
      <c r="K15" s="59" t="s">
        <v>9</v>
      </c>
      <c r="L15" s="59" t="s">
        <v>43</v>
      </c>
      <c r="M15" s="48" t="s">
        <v>53</v>
      </c>
      <c r="N15" s="48" t="s">
        <v>247</v>
      </c>
      <c r="O15" s="59" t="s">
        <v>50</v>
      </c>
      <c r="P15" s="85"/>
      <c r="Q15" s="47">
        <v>1083</v>
      </c>
      <c r="R15" s="50">
        <f t="shared" si="0"/>
        <v>938517</v>
      </c>
      <c r="S15" s="50">
        <f>948000-9483</f>
        <v>938517</v>
      </c>
      <c r="T15" s="50">
        <v>0</v>
      </c>
      <c r="U15" s="50"/>
      <c r="V15" s="56"/>
    </row>
    <row r="16" spans="1:23" ht="12.75" customHeight="1" x14ac:dyDescent="0.2">
      <c r="A16" s="47"/>
      <c r="B16" s="51"/>
      <c r="C16" s="52"/>
      <c r="D16" s="51"/>
      <c r="E16" s="52"/>
      <c r="F16" s="52"/>
      <c r="G16" s="57"/>
      <c r="H16" s="52"/>
      <c r="I16" s="52"/>
      <c r="J16" s="52"/>
      <c r="K16" s="59"/>
      <c r="L16" s="59"/>
      <c r="M16" s="53"/>
      <c r="N16" s="60" t="s">
        <v>48</v>
      </c>
      <c r="O16" s="49" t="s">
        <v>49</v>
      </c>
      <c r="P16" s="54"/>
      <c r="Q16" s="55"/>
      <c r="R16" s="50">
        <f t="shared" si="0"/>
        <v>1298262</v>
      </c>
      <c r="S16" s="86">
        <v>1298262</v>
      </c>
      <c r="T16" s="50">
        <v>0</v>
      </c>
      <c r="U16" s="50"/>
      <c r="V16" s="56"/>
    </row>
  </sheetData>
  <mergeCells count="3">
    <mergeCell ref="A2:W2"/>
    <mergeCell ref="A3:W3"/>
    <mergeCell ref="A1:W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workbookViewId="0">
      <selection sqref="A1:O1"/>
    </sheetView>
  </sheetViews>
  <sheetFormatPr baseColWidth="10" defaultRowHeight="12.75" x14ac:dyDescent="0.2"/>
  <cols>
    <col min="6" max="6" width="14.5703125" customWidth="1"/>
    <col min="7" max="7" width="16.5703125" customWidth="1"/>
    <col min="11" max="11" width="14" customWidth="1"/>
    <col min="12" max="12" width="14.28515625" customWidth="1"/>
    <col min="13" max="13" width="13.7109375" customWidth="1"/>
    <col min="14" max="14" width="13.28515625" customWidth="1"/>
    <col min="15" max="15" width="14.85546875" customWidth="1"/>
  </cols>
  <sheetData>
    <row r="1" spans="1:22" ht="24" thickBot="1" x14ac:dyDescent="0.4">
      <c r="A1" s="100" t="s">
        <v>250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2"/>
    </row>
    <row r="2" spans="1:22" ht="23.25" x14ac:dyDescent="0.25">
      <c r="A2" s="88" t="s">
        <v>249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78"/>
      <c r="Q2" s="78"/>
      <c r="R2" s="78"/>
      <c r="S2" s="78"/>
      <c r="T2" s="61"/>
      <c r="U2" s="62"/>
      <c r="V2" s="62"/>
    </row>
    <row r="3" spans="1:22" ht="24.75" customHeight="1" x14ac:dyDescent="0.25">
      <c r="A3" s="89" t="s">
        <v>228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76"/>
      <c r="Q3" s="76"/>
      <c r="R3" s="76"/>
      <c r="S3" s="76"/>
      <c r="T3" s="77"/>
      <c r="U3" s="63"/>
      <c r="V3" s="63"/>
    </row>
    <row r="4" spans="1:22" ht="45" x14ac:dyDescent="0.25">
      <c r="A4" s="64" t="s">
        <v>57</v>
      </c>
      <c r="B4" s="64" t="s">
        <v>58</v>
      </c>
      <c r="C4" s="64" t="s">
        <v>59</v>
      </c>
      <c r="D4" s="64" t="s">
        <v>60</v>
      </c>
      <c r="E4" s="64" t="s">
        <v>61</v>
      </c>
      <c r="F4" s="64" t="s">
        <v>62</v>
      </c>
      <c r="G4" s="64" t="s">
        <v>63</v>
      </c>
      <c r="H4" s="64" t="s">
        <v>64</v>
      </c>
      <c r="I4" s="64" t="s">
        <v>65</v>
      </c>
      <c r="J4" s="65" t="s">
        <v>66</v>
      </c>
      <c r="K4" s="67" t="s">
        <v>67</v>
      </c>
      <c r="L4" s="67" t="s">
        <v>68</v>
      </c>
      <c r="M4" s="67" t="s">
        <v>69</v>
      </c>
      <c r="N4" s="67" t="s">
        <v>70</v>
      </c>
      <c r="O4" s="67" t="s">
        <v>71</v>
      </c>
    </row>
    <row r="5" spans="1:22" ht="120" x14ac:dyDescent="0.25">
      <c r="A5" s="68" t="s">
        <v>72</v>
      </c>
      <c r="B5" s="68" t="s">
        <v>73</v>
      </c>
      <c r="C5" s="68" t="s">
        <v>74</v>
      </c>
      <c r="D5" s="69" t="s">
        <v>75</v>
      </c>
      <c r="E5" s="70">
        <v>1</v>
      </c>
      <c r="F5" s="68" t="s">
        <v>76</v>
      </c>
      <c r="G5" s="70" t="s">
        <v>76</v>
      </c>
      <c r="H5" s="68" t="s">
        <v>77</v>
      </c>
      <c r="I5" s="70" t="s">
        <v>46</v>
      </c>
      <c r="J5" s="70" t="s">
        <v>78</v>
      </c>
      <c r="K5" s="71">
        <v>420602.28</v>
      </c>
      <c r="L5" s="72">
        <v>168240.92</v>
      </c>
      <c r="M5" s="72">
        <f>K5+L5</f>
        <v>588843.20000000007</v>
      </c>
      <c r="N5" s="70">
        <v>252361.38</v>
      </c>
      <c r="O5" s="73">
        <f>M5+N5</f>
        <v>841204.58000000007</v>
      </c>
    </row>
    <row r="6" spans="1:22" ht="120" x14ac:dyDescent="0.25">
      <c r="A6" s="68" t="s">
        <v>79</v>
      </c>
      <c r="B6" s="68" t="s">
        <v>80</v>
      </c>
      <c r="C6" s="68" t="s">
        <v>81</v>
      </c>
      <c r="D6" s="69" t="s">
        <v>82</v>
      </c>
      <c r="E6" s="70">
        <v>1</v>
      </c>
      <c r="F6" s="68" t="s">
        <v>76</v>
      </c>
      <c r="G6" s="70" t="s">
        <v>76</v>
      </c>
      <c r="H6" s="68" t="s">
        <v>83</v>
      </c>
      <c r="I6" s="70" t="s">
        <v>44</v>
      </c>
      <c r="J6" s="70" t="s">
        <v>78</v>
      </c>
      <c r="K6" s="71">
        <v>410946.25</v>
      </c>
      <c r="L6" s="72">
        <v>164378.5</v>
      </c>
      <c r="M6" s="72">
        <f t="shared" ref="M6:M43" si="0">K6+L6</f>
        <v>575324.75</v>
      </c>
      <c r="N6" s="70">
        <v>246567.75</v>
      </c>
      <c r="O6" s="73">
        <f t="shared" ref="O6:O43" si="1">M6+N6</f>
        <v>821892.5</v>
      </c>
    </row>
    <row r="7" spans="1:22" ht="165" x14ac:dyDescent="0.25">
      <c r="A7" s="68" t="s">
        <v>84</v>
      </c>
      <c r="B7" s="68" t="s">
        <v>85</v>
      </c>
      <c r="C7" s="68" t="s">
        <v>86</v>
      </c>
      <c r="D7" s="69" t="s">
        <v>87</v>
      </c>
      <c r="E7" s="70">
        <v>1</v>
      </c>
      <c r="F7" s="68" t="s">
        <v>76</v>
      </c>
      <c r="G7" s="70" t="s">
        <v>76</v>
      </c>
      <c r="H7" s="68" t="s">
        <v>88</v>
      </c>
      <c r="I7" s="70" t="s">
        <v>46</v>
      </c>
      <c r="J7" s="70" t="s">
        <v>78</v>
      </c>
      <c r="K7" s="71">
        <v>410300.21</v>
      </c>
      <c r="L7" s="72">
        <v>164120.07999999999</v>
      </c>
      <c r="M7" s="72">
        <f t="shared" si="0"/>
        <v>574420.29</v>
      </c>
      <c r="N7" s="70">
        <v>246180.12</v>
      </c>
      <c r="O7" s="73">
        <f t="shared" si="1"/>
        <v>820600.41</v>
      </c>
    </row>
    <row r="8" spans="1:22" ht="120" x14ac:dyDescent="0.25">
      <c r="A8" s="68" t="s">
        <v>89</v>
      </c>
      <c r="B8" s="68" t="s">
        <v>90</v>
      </c>
      <c r="C8" s="68" t="s">
        <v>86</v>
      </c>
      <c r="D8" s="69" t="s">
        <v>91</v>
      </c>
      <c r="E8" s="70">
        <v>1</v>
      </c>
      <c r="F8" s="68" t="s">
        <v>76</v>
      </c>
      <c r="G8" s="70" t="s">
        <v>76</v>
      </c>
      <c r="H8" s="68" t="s">
        <v>92</v>
      </c>
      <c r="I8" s="70" t="s">
        <v>46</v>
      </c>
      <c r="J8" s="70" t="s">
        <v>78</v>
      </c>
      <c r="K8" s="71">
        <v>392302.5</v>
      </c>
      <c r="L8" s="72">
        <v>156921</v>
      </c>
      <c r="M8" s="72">
        <f t="shared" si="0"/>
        <v>549223.5</v>
      </c>
      <c r="N8" s="70">
        <v>235381.5</v>
      </c>
      <c r="O8" s="73">
        <f t="shared" si="1"/>
        <v>784605</v>
      </c>
    </row>
    <row r="9" spans="1:22" ht="240" x14ac:dyDescent="0.25">
      <c r="A9" s="68" t="s">
        <v>93</v>
      </c>
      <c r="B9" s="68" t="s">
        <v>94</v>
      </c>
      <c r="C9" s="68" t="s">
        <v>95</v>
      </c>
      <c r="D9" s="69" t="s">
        <v>96</v>
      </c>
      <c r="E9" s="70">
        <v>1</v>
      </c>
      <c r="F9" s="68" t="s">
        <v>76</v>
      </c>
      <c r="G9" s="70" t="s">
        <v>76</v>
      </c>
      <c r="H9" s="68" t="s">
        <v>12</v>
      </c>
      <c r="I9" s="70" t="s">
        <v>12</v>
      </c>
      <c r="J9" s="70" t="s">
        <v>97</v>
      </c>
      <c r="K9" s="71">
        <v>86007.96</v>
      </c>
      <c r="L9" s="72">
        <v>34403.18</v>
      </c>
      <c r="M9" s="72">
        <f t="shared" si="0"/>
        <v>120411.14000000001</v>
      </c>
      <c r="N9" s="70">
        <v>51604.77</v>
      </c>
      <c r="O9" s="73">
        <f t="shared" si="1"/>
        <v>172015.91</v>
      </c>
    </row>
    <row r="10" spans="1:22" ht="165" x14ac:dyDescent="0.25">
      <c r="A10" s="68" t="s">
        <v>98</v>
      </c>
      <c r="B10" s="68" t="s">
        <v>99</v>
      </c>
      <c r="C10" s="68" t="s">
        <v>100</v>
      </c>
      <c r="D10" s="69" t="s">
        <v>101</v>
      </c>
      <c r="E10" s="70">
        <v>1</v>
      </c>
      <c r="F10" s="68" t="s">
        <v>76</v>
      </c>
      <c r="G10" s="70" t="s">
        <v>76</v>
      </c>
      <c r="H10" s="68" t="s">
        <v>102</v>
      </c>
      <c r="I10" s="70" t="s">
        <v>45</v>
      </c>
      <c r="J10" s="70" t="s">
        <v>78</v>
      </c>
      <c r="K10" s="71">
        <v>250000</v>
      </c>
      <c r="L10" s="72">
        <v>0</v>
      </c>
      <c r="M10" s="72">
        <f t="shared" si="0"/>
        <v>250000</v>
      </c>
      <c r="N10" s="70">
        <v>250000</v>
      </c>
      <c r="O10" s="73">
        <f t="shared" si="1"/>
        <v>500000</v>
      </c>
    </row>
    <row r="11" spans="1:22" ht="240" x14ac:dyDescent="0.25">
      <c r="A11" s="68" t="s">
        <v>103</v>
      </c>
      <c r="B11" s="68" t="s">
        <v>104</v>
      </c>
      <c r="C11" s="68" t="s">
        <v>105</v>
      </c>
      <c r="D11" s="69" t="s">
        <v>106</v>
      </c>
      <c r="E11" s="70">
        <v>1</v>
      </c>
      <c r="F11" s="68" t="s">
        <v>76</v>
      </c>
      <c r="G11" s="70" t="s">
        <v>76</v>
      </c>
      <c r="H11" s="68" t="s">
        <v>92</v>
      </c>
      <c r="I11" s="70" t="s">
        <v>46</v>
      </c>
      <c r="J11" s="70" t="s">
        <v>78</v>
      </c>
      <c r="K11" s="71">
        <v>60000</v>
      </c>
      <c r="L11" s="72">
        <v>0</v>
      </c>
      <c r="M11" s="72">
        <f t="shared" si="0"/>
        <v>60000</v>
      </c>
      <c r="N11" s="70">
        <v>60000</v>
      </c>
      <c r="O11" s="73">
        <f t="shared" si="1"/>
        <v>120000</v>
      </c>
    </row>
    <row r="12" spans="1:22" ht="135" x14ac:dyDescent="0.25">
      <c r="A12" s="68" t="s">
        <v>107</v>
      </c>
      <c r="B12" s="68" t="s">
        <v>108</v>
      </c>
      <c r="C12" s="68" t="s">
        <v>109</v>
      </c>
      <c r="D12" s="69" t="s">
        <v>110</v>
      </c>
      <c r="E12" s="70">
        <v>1</v>
      </c>
      <c r="F12" s="68" t="s">
        <v>76</v>
      </c>
      <c r="G12" s="70" t="s">
        <v>76</v>
      </c>
      <c r="H12" s="68" t="s">
        <v>92</v>
      </c>
      <c r="I12" s="70" t="s">
        <v>46</v>
      </c>
      <c r="J12" s="70" t="s">
        <v>78</v>
      </c>
      <c r="K12" s="71">
        <v>200000</v>
      </c>
      <c r="L12" s="72">
        <v>0</v>
      </c>
      <c r="M12" s="72">
        <f t="shared" si="0"/>
        <v>200000</v>
      </c>
      <c r="N12" s="70">
        <v>200000</v>
      </c>
      <c r="O12" s="73">
        <f t="shared" si="1"/>
        <v>400000</v>
      </c>
    </row>
    <row r="13" spans="1:22" ht="120" x14ac:dyDescent="0.25">
      <c r="A13" s="68" t="s">
        <v>111</v>
      </c>
      <c r="B13" s="68" t="s">
        <v>112</v>
      </c>
      <c r="C13" s="68" t="s">
        <v>113</v>
      </c>
      <c r="D13" s="69" t="s">
        <v>114</v>
      </c>
      <c r="E13" s="70">
        <v>1</v>
      </c>
      <c r="F13" s="68" t="s">
        <v>76</v>
      </c>
      <c r="G13" s="70" t="s">
        <v>76</v>
      </c>
      <c r="H13" s="68" t="s">
        <v>83</v>
      </c>
      <c r="I13" s="70" t="s">
        <v>44</v>
      </c>
      <c r="J13" s="70" t="s">
        <v>78</v>
      </c>
      <c r="K13" s="71">
        <v>440000</v>
      </c>
      <c r="L13" s="72">
        <v>0</v>
      </c>
      <c r="M13" s="72">
        <f t="shared" si="0"/>
        <v>440000</v>
      </c>
      <c r="N13" s="70">
        <v>440000</v>
      </c>
      <c r="O13" s="73">
        <f t="shared" si="1"/>
        <v>880000</v>
      </c>
    </row>
    <row r="14" spans="1:22" ht="285" x14ac:dyDescent="0.25">
      <c r="A14" s="68" t="s">
        <v>115</v>
      </c>
      <c r="B14" s="68" t="s">
        <v>116</v>
      </c>
      <c r="C14" s="68" t="s">
        <v>95</v>
      </c>
      <c r="D14" s="69" t="s">
        <v>117</v>
      </c>
      <c r="E14" s="70">
        <v>1</v>
      </c>
      <c r="F14" s="68" t="s">
        <v>76</v>
      </c>
      <c r="G14" s="70" t="s">
        <v>76</v>
      </c>
      <c r="H14" s="68" t="s">
        <v>12</v>
      </c>
      <c r="I14" s="70" t="s">
        <v>12</v>
      </c>
      <c r="J14" s="70" t="s">
        <v>97</v>
      </c>
      <c r="K14" s="71">
        <v>50000</v>
      </c>
      <c r="L14" s="72">
        <v>0</v>
      </c>
      <c r="M14" s="72">
        <f t="shared" si="0"/>
        <v>50000</v>
      </c>
      <c r="N14" s="70">
        <v>50000</v>
      </c>
      <c r="O14" s="73">
        <f t="shared" si="1"/>
        <v>100000</v>
      </c>
    </row>
    <row r="15" spans="1:22" ht="120" x14ac:dyDescent="0.25">
      <c r="A15" s="68" t="s">
        <v>118</v>
      </c>
      <c r="B15" s="68" t="s">
        <v>118</v>
      </c>
      <c r="C15" s="68" t="s">
        <v>119</v>
      </c>
      <c r="D15" s="69" t="s">
        <v>120</v>
      </c>
      <c r="E15" s="70"/>
      <c r="F15" s="68" t="s">
        <v>76</v>
      </c>
      <c r="G15" s="70" t="s">
        <v>76</v>
      </c>
      <c r="H15" s="68"/>
      <c r="I15" s="70" t="s">
        <v>12</v>
      </c>
      <c r="J15" s="70" t="s">
        <v>121</v>
      </c>
      <c r="K15" s="71">
        <v>0</v>
      </c>
      <c r="L15" s="72">
        <v>78635.850000000006</v>
      </c>
      <c r="M15" s="72">
        <f t="shared" si="0"/>
        <v>78635.850000000006</v>
      </c>
      <c r="N15" s="70">
        <v>0</v>
      </c>
      <c r="O15" s="73">
        <f t="shared" si="1"/>
        <v>78635.850000000006</v>
      </c>
    </row>
    <row r="16" spans="1:22" ht="31.5" customHeight="1" x14ac:dyDescent="0.25">
      <c r="A16" s="74"/>
      <c r="B16" s="98" t="s">
        <v>122</v>
      </c>
      <c r="C16" s="98"/>
      <c r="D16" s="98"/>
      <c r="E16" s="98"/>
      <c r="F16" s="98"/>
      <c r="G16" s="98"/>
      <c r="H16" s="98"/>
      <c r="I16" s="98"/>
      <c r="J16" s="70"/>
      <c r="K16" s="66">
        <f>SUM(K5:K15)</f>
        <v>2720159.2</v>
      </c>
      <c r="L16" s="66">
        <f>SUM(L5:L15)</f>
        <v>766699.53</v>
      </c>
      <c r="M16" s="66">
        <f t="shared" ref="M16:O16" si="2">SUM(M5:M15)</f>
        <v>3486858.7300000004</v>
      </c>
      <c r="N16" s="66">
        <f t="shared" si="2"/>
        <v>2032095.52</v>
      </c>
      <c r="O16" s="66">
        <f t="shared" si="2"/>
        <v>5518954.25</v>
      </c>
    </row>
    <row r="17" spans="1:22" s="83" customFormat="1" ht="15" x14ac:dyDescent="0.25">
      <c r="A17" s="79"/>
      <c r="B17" s="80"/>
      <c r="C17" s="80"/>
      <c r="D17" s="80"/>
      <c r="E17" s="80"/>
      <c r="F17" s="80"/>
      <c r="G17" s="80"/>
      <c r="H17" s="80"/>
      <c r="I17" s="80"/>
      <c r="J17" s="81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ht="23.25" x14ac:dyDescent="0.2">
      <c r="A18" s="88" t="s">
        <v>56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</row>
    <row r="19" spans="1:22" ht="15.75" x14ac:dyDescent="0.2">
      <c r="A19" s="89" t="s">
        <v>229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</row>
    <row r="20" spans="1:22" ht="45" x14ac:dyDescent="0.25">
      <c r="A20" s="68" t="s">
        <v>57</v>
      </c>
      <c r="B20" s="64" t="s">
        <v>58</v>
      </c>
      <c r="C20" s="64" t="s">
        <v>59</v>
      </c>
      <c r="D20" s="64" t="s">
        <v>60</v>
      </c>
      <c r="E20" s="64" t="s">
        <v>61</v>
      </c>
      <c r="F20" s="64" t="s">
        <v>62</v>
      </c>
      <c r="G20" s="64" t="s">
        <v>63</v>
      </c>
      <c r="H20" s="64" t="s">
        <v>64</v>
      </c>
      <c r="I20" s="64" t="s">
        <v>65</v>
      </c>
      <c r="J20" s="65" t="s">
        <v>66</v>
      </c>
      <c r="K20" s="75" t="s">
        <v>67</v>
      </c>
      <c r="L20" s="75" t="s">
        <v>68</v>
      </c>
      <c r="M20" s="75" t="s">
        <v>69</v>
      </c>
      <c r="N20" s="75" t="s">
        <v>70</v>
      </c>
      <c r="O20" s="75" t="s">
        <v>71</v>
      </c>
    </row>
    <row r="21" spans="1:22" ht="180" x14ac:dyDescent="0.25">
      <c r="A21" s="68" t="s">
        <v>123</v>
      </c>
      <c r="B21" s="68" t="s">
        <v>124</v>
      </c>
      <c r="C21" s="68" t="s">
        <v>125</v>
      </c>
      <c r="D21" s="68" t="s">
        <v>126</v>
      </c>
      <c r="E21" s="70">
        <v>1</v>
      </c>
      <c r="F21" s="68" t="s">
        <v>127</v>
      </c>
      <c r="G21" s="70" t="s">
        <v>127</v>
      </c>
      <c r="H21" s="68" t="s">
        <v>128</v>
      </c>
      <c r="I21" s="70" t="s">
        <v>42</v>
      </c>
      <c r="J21" s="70" t="s">
        <v>97</v>
      </c>
      <c r="K21" s="72">
        <v>449319.42</v>
      </c>
      <c r="L21" s="72">
        <v>179727.76</v>
      </c>
      <c r="M21" s="72">
        <f t="shared" si="0"/>
        <v>629047.17999999993</v>
      </c>
      <c r="N21" s="70">
        <v>269568.45</v>
      </c>
      <c r="O21" s="73">
        <f t="shared" si="1"/>
        <v>898615.62999999989</v>
      </c>
    </row>
    <row r="22" spans="1:22" ht="330" x14ac:dyDescent="0.25">
      <c r="A22" s="68" t="s">
        <v>129</v>
      </c>
      <c r="B22" s="68" t="s">
        <v>130</v>
      </c>
      <c r="C22" s="68" t="s">
        <v>131</v>
      </c>
      <c r="D22" s="68" t="s">
        <v>132</v>
      </c>
      <c r="E22" s="70">
        <v>1</v>
      </c>
      <c r="F22" s="68" t="s">
        <v>127</v>
      </c>
      <c r="G22" s="70" t="s">
        <v>127</v>
      </c>
      <c r="H22" s="68" t="s">
        <v>128</v>
      </c>
      <c r="I22" s="70" t="s">
        <v>42</v>
      </c>
      <c r="J22" s="70" t="s">
        <v>78</v>
      </c>
      <c r="K22" s="72">
        <v>495603</v>
      </c>
      <c r="L22" s="72">
        <v>198241.2</v>
      </c>
      <c r="M22" s="72">
        <f t="shared" si="0"/>
        <v>693844.2</v>
      </c>
      <c r="N22" s="70">
        <v>297361.8</v>
      </c>
      <c r="O22" s="73">
        <f t="shared" si="1"/>
        <v>991206</v>
      </c>
    </row>
    <row r="23" spans="1:22" ht="285" x14ac:dyDescent="0.25">
      <c r="A23" s="68" t="s">
        <v>133</v>
      </c>
      <c r="B23" s="68" t="s">
        <v>134</v>
      </c>
      <c r="C23" s="68" t="s">
        <v>135</v>
      </c>
      <c r="D23" s="68" t="s">
        <v>136</v>
      </c>
      <c r="E23" s="70">
        <v>1</v>
      </c>
      <c r="F23" s="68" t="s">
        <v>127</v>
      </c>
      <c r="G23" s="70" t="s">
        <v>127</v>
      </c>
      <c r="H23" s="68" t="s">
        <v>128</v>
      </c>
      <c r="I23" s="70" t="s">
        <v>42</v>
      </c>
      <c r="J23" s="70" t="s">
        <v>78</v>
      </c>
      <c r="K23" s="72">
        <v>495862.75</v>
      </c>
      <c r="L23" s="72">
        <v>198345.1</v>
      </c>
      <c r="M23" s="72">
        <f t="shared" si="0"/>
        <v>694207.85</v>
      </c>
      <c r="N23" s="70">
        <v>297517.65000000002</v>
      </c>
      <c r="O23" s="73">
        <f t="shared" si="1"/>
        <v>991725.5</v>
      </c>
    </row>
    <row r="24" spans="1:22" ht="300" x14ac:dyDescent="0.25">
      <c r="A24" s="68" t="s">
        <v>137</v>
      </c>
      <c r="B24" s="68" t="s">
        <v>138</v>
      </c>
      <c r="C24" s="68" t="s">
        <v>139</v>
      </c>
      <c r="D24" s="68" t="s">
        <v>140</v>
      </c>
      <c r="E24" s="70">
        <v>1</v>
      </c>
      <c r="F24" s="68" t="s">
        <v>127</v>
      </c>
      <c r="G24" s="70" t="s">
        <v>127</v>
      </c>
      <c r="H24" s="68" t="s">
        <v>128</v>
      </c>
      <c r="I24" s="70" t="s">
        <v>42</v>
      </c>
      <c r="J24" s="70" t="s">
        <v>78</v>
      </c>
      <c r="K24" s="72">
        <v>429919.52</v>
      </c>
      <c r="L24" s="72">
        <v>171967.81</v>
      </c>
      <c r="M24" s="72">
        <f t="shared" si="0"/>
        <v>601887.33000000007</v>
      </c>
      <c r="N24" s="70">
        <v>257951.71</v>
      </c>
      <c r="O24" s="73">
        <f t="shared" si="1"/>
        <v>859839.04</v>
      </c>
    </row>
    <row r="25" spans="1:22" ht="300" x14ac:dyDescent="0.25">
      <c r="A25" s="68" t="s">
        <v>141</v>
      </c>
      <c r="B25" s="68" t="s">
        <v>142</v>
      </c>
      <c r="C25" s="68" t="s">
        <v>143</v>
      </c>
      <c r="D25" s="68" t="s">
        <v>144</v>
      </c>
      <c r="E25" s="70">
        <v>1</v>
      </c>
      <c r="F25" s="68" t="s">
        <v>127</v>
      </c>
      <c r="G25" s="70" t="s">
        <v>127</v>
      </c>
      <c r="H25" s="68" t="s">
        <v>145</v>
      </c>
      <c r="I25" s="70" t="s">
        <v>42</v>
      </c>
      <c r="J25" s="70" t="s">
        <v>78</v>
      </c>
      <c r="K25" s="72">
        <v>495862.75</v>
      </c>
      <c r="L25" s="72">
        <v>198345.1</v>
      </c>
      <c r="M25" s="72">
        <f t="shared" si="0"/>
        <v>694207.85</v>
      </c>
      <c r="N25" s="70">
        <v>297517.65000000002</v>
      </c>
      <c r="O25" s="73">
        <f t="shared" si="1"/>
        <v>991725.5</v>
      </c>
    </row>
    <row r="26" spans="1:22" ht="300" x14ac:dyDescent="0.25">
      <c r="A26" s="68" t="s">
        <v>146</v>
      </c>
      <c r="B26" s="68" t="s">
        <v>147</v>
      </c>
      <c r="C26" s="68" t="s">
        <v>148</v>
      </c>
      <c r="D26" s="68" t="s">
        <v>149</v>
      </c>
      <c r="E26" s="70">
        <v>1</v>
      </c>
      <c r="F26" s="68" t="s">
        <v>127</v>
      </c>
      <c r="G26" s="70" t="s">
        <v>127</v>
      </c>
      <c r="H26" s="68" t="s">
        <v>150</v>
      </c>
      <c r="I26" s="70" t="s">
        <v>42</v>
      </c>
      <c r="J26" s="70" t="s">
        <v>78</v>
      </c>
      <c r="K26" s="72">
        <v>354119.1</v>
      </c>
      <c r="L26" s="72">
        <v>141647.64000000001</v>
      </c>
      <c r="M26" s="72">
        <f t="shared" si="0"/>
        <v>495766.74</v>
      </c>
      <c r="N26" s="70">
        <v>212471.46</v>
      </c>
      <c r="O26" s="73">
        <f t="shared" si="1"/>
        <v>708238.2</v>
      </c>
    </row>
    <row r="27" spans="1:22" ht="180" x14ac:dyDescent="0.25">
      <c r="A27" s="68" t="s">
        <v>151</v>
      </c>
      <c r="B27" s="68" t="s">
        <v>152</v>
      </c>
      <c r="C27" s="68" t="s">
        <v>153</v>
      </c>
      <c r="D27" s="68" t="s">
        <v>154</v>
      </c>
      <c r="E27" s="70">
        <v>1</v>
      </c>
      <c r="F27" s="68" t="s">
        <v>127</v>
      </c>
      <c r="G27" s="70" t="s">
        <v>127</v>
      </c>
      <c r="H27" s="68" t="s">
        <v>155</v>
      </c>
      <c r="I27" s="70" t="s">
        <v>42</v>
      </c>
      <c r="J27" s="70" t="s">
        <v>78</v>
      </c>
      <c r="K27" s="72">
        <v>559226.30000000005</v>
      </c>
      <c r="L27" s="72">
        <v>223690.52</v>
      </c>
      <c r="M27" s="72">
        <f t="shared" si="0"/>
        <v>782916.82000000007</v>
      </c>
      <c r="N27" s="70">
        <v>335535.78000000003</v>
      </c>
      <c r="O27" s="73">
        <f t="shared" si="1"/>
        <v>1118452.6000000001</v>
      </c>
    </row>
    <row r="28" spans="1:22" ht="180" x14ac:dyDescent="0.25">
      <c r="A28" s="68" t="s">
        <v>156</v>
      </c>
      <c r="B28" s="68" t="s">
        <v>157</v>
      </c>
      <c r="C28" s="68" t="s">
        <v>153</v>
      </c>
      <c r="D28" s="68" t="s">
        <v>158</v>
      </c>
      <c r="E28" s="70">
        <v>1</v>
      </c>
      <c r="F28" s="68" t="s">
        <v>127</v>
      </c>
      <c r="G28" s="70" t="s">
        <v>127</v>
      </c>
      <c r="H28" s="68" t="s">
        <v>155</v>
      </c>
      <c r="I28" s="70" t="s">
        <v>42</v>
      </c>
      <c r="J28" s="70" t="s">
        <v>78</v>
      </c>
      <c r="K28" s="72">
        <v>558417.80000000005</v>
      </c>
      <c r="L28" s="72">
        <v>223367.12</v>
      </c>
      <c r="M28" s="72">
        <f t="shared" si="0"/>
        <v>781784.92</v>
      </c>
      <c r="N28" s="70">
        <v>335050.68</v>
      </c>
      <c r="O28" s="73">
        <f t="shared" si="1"/>
        <v>1116835.6000000001</v>
      </c>
    </row>
    <row r="29" spans="1:22" ht="165" x14ac:dyDescent="0.25">
      <c r="A29" s="68" t="s">
        <v>159</v>
      </c>
      <c r="B29" s="68" t="s">
        <v>160</v>
      </c>
      <c r="C29" s="68" t="s">
        <v>161</v>
      </c>
      <c r="D29" s="68" t="s">
        <v>162</v>
      </c>
      <c r="E29" s="70">
        <v>1</v>
      </c>
      <c r="F29" s="68" t="s">
        <v>127</v>
      </c>
      <c r="G29" s="70" t="s">
        <v>127</v>
      </c>
      <c r="H29" s="68" t="s">
        <v>161</v>
      </c>
      <c r="I29" s="70" t="s">
        <v>42</v>
      </c>
      <c r="J29" s="70" t="s">
        <v>78</v>
      </c>
      <c r="K29" s="72">
        <v>370237</v>
      </c>
      <c r="L29" s="72">
        <v>148094.79999999999</v>
      </c>
      <c r="M29" s="72">
        <f t="shared" si="0"/>
        <v>518331.8</v>
      </c>
      <c r="N29" s="70">
        <v>222142.2</v>
      </c>
      <c r="O29" s="73">
        <f t="shared" si="1"/>
        <v>740474</v>
      </c>
    </row>
    <row r="30" spans="1:22" ht="120" x14ac:dyDescent="0.25">
      <c r="A30" s="68" t="s">
        <v>163</v>
      </c>
      <c r="B30" s="68" t="s">
        <v>164</v>
      </c>
      <c r="C30" s="68" t="s">
        <v>165</v>
      </c>
      <c r="D30" s="68" t="s">
        <v>166</v>
      </c>
      <c r="E30" s="70">
        <v>1</v>
      </c>
      <c r="F30" s="68" t="s">
        <v>127</v>
      </c>
      <c r="G30" s="70" t="s">
        <v>127</v>
      </c>
      <c r="H30" s="68" t="s">
        <v>167</v>
      </c>
      <c r="I30" s="70" t="s">
        <v>42</v>
      </c>
      <c r="J30" s="70" t="s">
        <v>78</v>
      </c>
      <c r="K30" s="72">
        <v>396858.7</v>
      </c>
      <c r="L30" s="72">
        <v>158743.48000000001</v>
      </c>
      <c r="M30" s="72">
        <f t="shared" si="0"/>
        <v>555602.18000000005</v>
      </c>
      <c r="N30" s="70">
        <v>238115.22</v>
      </c>
      <c r="O30" s="73">
        <f t="shared" si="1"/>
        <v>793717.4</v>
      </c>
    </row>
    <row r="31" spans="1:22" ht="120" x14ac:dyDescent="0.25">
      <c r="A31" s="68" t="s">
        <v>168</v>
      </c>
      <c r="B31" s="68" t="s">
        <v>169</v>
      </c>
      <c r="C31" s="68" t="s">
        <v>170</v>
      </c>
      <c r="D31" s="68" t="s">
        <v>171</v>
      </c>
      <c r="E31" s="70">
        <v>1</v>
      </c>
      <c r="F31" s="68" t="s">
        <v>127</v>
      </c>
      <c r="G31" s="70" t="s">
        <v>127</v>
      </c>
      <c r="H31" s="68" t="s">
        <v>172</v>
      </c>
      <c r="I31" s="70" t="s">
        <v>42</v>
      </c>
      <c r="J31" s="70" t="s">
        <v>78</v>
      </c>
      <c r="K31" s="72">
        <v>611986.1</v>
      </c>
      <c r="L31" s="72">
        <v>244794.44</v>
      </c>
      <c r="M31" s="72">
        <f t="shared" si="0"/>
        <v>856780.54</v>
      </c>
      <c r="N31" s="70">
        <v>367191.46</v>
      </c>
      <c r="O31" s="73">
        <f t="shared" si="1"/>
        <v>1223972</v>
      </c>
    </row>
    <row r="32" spans="1:22" ht="135" x14ac:dyDescent="0.25">
      <c r="A32" s="68" t="s">
        <v>173</v>
      </c>
      <c r="B32" s="68" t="s">
        <v>174</v>
      </c>
      <c r="C32" s="68" t="s">
        <v>175</v>
      </c>
      <c r="D32" s="68" t="s">
        <v>176</v>
      </c>
      <c r="E32" s="70">
        <v>1</v>
      </c>
      <c r="F32" s="68" t="s">
        <v>127</v>
      </c>
      <c r="G32" s="70" t="s">
        <v>127</v>
      </c>
      <c r="H32" s="68" t="s">
        <v>167</v>
      </c>
      <c r="I32" s="70" t="s">
        <v>42</v>
      </c>
      <c r="J32" s="70" t="s">
        <v>78</v>
      </c>
      <c r="K32" s="72">
        <v>501332</v>
      </c>
      <c r="L32" s="72">
        <v>200532.8</v>
      </c>
      <c r="M32" s="72">
        <f t="shared" si="0"/>
        <v>701864.8</v>
      </c>
      <c r="N32" s="70">
        <v>300799.2</v>
      </c>
      <c r="O32" s="73">
        <f t="shared" si="1"/>
        <v>1002664</v>
      </c>
    </row>
    <row r="33" spans="1:15" ht="135" x14ac:dyDescent="0.25">
      <c r="A33" s="68" t="s">
        <v>177</v>
      </c>
      <c r="B33" s="68" t="s">
        <v>178</v>
      </c>
      <c r="C33" s="68" t="s">
        <v>179</v>
      </c>
      <c r="D33" s="68" t="s">
        <v>180</v>
      </c>
      <c r="E33" s="70">
        <v>1</v>
      </c>
      <c r="F33" s="68" t="s">
        <v>127</v>
      </c>
      <c r="G33" s="70" t="s">
        <v>127</v>
      </c>
      <c r="H33" s="68" t="s">
        <v>181</v>
      </c>
      <c r="I33" s="70" t="s">
        <v>42</v>
      </c>
      <c r="J33" s="70" t="s">
        <v>78</v>
      </c>
      <c r="K33" s="72">
        <v>372619.55</v>
      </c>
      <c r="L33" s="72">
        <v>149047.82</v>
      </c>
      <c r="M33" s="72">
        <f t="shared" si="0"/>
        <v>521667.37</v>
      </c>
      <c r="N33" s="70">
        <v>223571.73</v>
      </c>
      <c r="O33" s="73">
        <f t="shared" si="1"/>
        <v>745239.1</v>
      </c>
    </row>
    <row r="34" spans="1:15" ht="135" x14ac:dyDescent="0.25">
      <c r="A34" s="68" t="s">
        <v>182</v>
      </c>
      <c r="B34" s="68" t="s">
        <v>183</v>
      </c>
      <c r="C34" s="68" t="s">
        <v>184</v>
      </c>
      <c r="D34" s="68" t="s">
        <v>185</v>
      </c>
      <c r="E34" s="70">
        <v>1</v>
      </c>
      <c r="F34" s="68" t="s">
        <v>127</v>
      </c>
      <c r="G34" s="70" t="s">
        <v>127</v>
      </c>
      <c r="H34" s="68" t="s">
        <v>186</v>
      </c>
      <c r="I34" s="70" t="s">
        <v>42</v>
      </c>
      <c r="J34" s="70" t="s">
        <v>78</v>
      </c>
      <c r="K34" s="72">
        <v>476734</v>
      </c>
      <c r="L34" s="72">
        <v>190693.6</v>
      </c>
      <c r="M34" s="72">
        <f t="shared" si="0"/>
        <v>667427.6</v>
      </c>
      <c r="N34" s="70">
        <v>286040.40000000002</v>
      </c>
      <c r="O34" s="73">
        <f t="shared" si="1"/>
        <v>953468</v>
      </c>
    </row>
    <row r="35" spans="1:15" ht="165" x14ac:dyDescent="0.25">
      <c r="A35" s="68" t="s">
        <v>187</v>
      </c>
      <c r="B35" s="68" t="s">
        <v>188</v>
      </c>
      <c r="C35" s="68" t="s">
        <v>189</v>
      </c>
      <c r="D35" s="68" t="s">
        <v>190</v>
      </c>
      <c r="E35" s="70">
        <v>1</v>
      </c>
      <c r="F35" s="68" t="s">
        <v>127</v>
      </c>
      <c r="G35" s="70" t="s">
        <v>127</v>
      </c>
      <c r="H35" s="68" t="s">
        <v>191</v>
      </c>
      <c r="I35" s="70" t="s">
        <v>42</v>
      </c>
      <c r="J35" s="70" t="s">
        <v>78</v>
      </c>
      <c r="K35" s="72">
        <v>474567.6</v>
      </c>
      <c r="L35" s="72">
        <v>189827.04</v>
      </c>
      <c r="M35" s="72">
        <f t="shared" si="0"/>
        <v>664394.64</v>
      </c>
      <c r="N35" s="70">
        <v>284740.56</v>
      </c>
      <c r="O35" s="73">
        <f t="shared" si="1"/>
        <v>949135.2</v>
      </c>
    </row>
    <row r="36" spans="1:15" ht="135" x14ac:dyDescent="0.25">
      <c r="A36" s="68" t="s">
        <v>192</v>
      </c>
      <c r="B36" s="68" t="s">
        <v>193</v>
      </c>
      <c r="C36" s="68" t="s">
        <v>194</v>
      </c>
      <c r="D36" s="68" t="s">
        <v>195</v>
      </c>
      <c r="E36" s="70">
        <v>1</v>
      </c>
      <c r="F36" s="68" t="s">
        <v>127</v>
      </c>
      <c r="G36" s="70" t="s">
        <v>127</v>
      </c>
      <c r="H36" s="68" t="s">
        <v>181</v>
      </c>
      <c r="I36" s="70" t="s">
        <v>42</v>
      </c>
      <c r="J36" s="70" t="s">
        <v>78</v>
      </c>
      <c r="K36" s="72">
        <v>310417.5</v>
      </c>
      <c r="L36" s="72">
        <v>124167</v>
      </c>
      <c r="M36" s="72">
        <f t="shared" si="0"/>
        <v>434584.5</v>
      </c>
      <c r="N36" s="70">
        <v>186250.5</v>
      </c>
      <c r="O36" s="73">
        <f t="shared" si="1"/>
        <v>620835</v>
      </c>
    </row>
    <row r="37" spans="1:15" ht="135" x14ac:dyDescent="0.25">
      <c r="A37" s="68" t="s">
        <v>196</v>
      </c>
      <c r="B37" s="68" t="s">
        <v>197</v>
      </c>
      <c r="C37" s="68" t="s">
        <v>198</v>
      </c>
      <c r="D37" s="68" t="s">
        <v>199</v>
      </c>
      <c r="E37" s="70">
        <v>1</v>
      </c>
      <c r="F37" s="68" t="s">
        <v>127</v>
      </c>
      <c r="G37" s="70" t="s">
        <v>127</v>
      </c>
      <c r="H37" s="68" t="s">
        <v>200</v>
      </c>
      <c r="I37" s="70" t="s">
        <v>42</v>
      </c>
      <c r="J37" s="70" t="s">
        <v>78</v>
      </c>
      <c r="K37" s="72">
        <v>501279.1</v>
      </c>
      <c r="L37" s="72">
        <v>200511.64</v>
      </c>
      <c r="M37" s="72">
        <f t="shared" si="0"/>
        <v>701790.74</v>
      </c>
      <c r="N37" s="70">
        <v>300767.46000000002</v>
      </c>
      <c r="O37" s="73">
        <f t="shared" si="1"/>
        <v>1002558.2</v>
      </c>
    </row>
    <row r="38" spans="1:15" ht="150" x14ac:dyDescent="0.25">
      <c r="A38" s="68" t="s">
        <v>201</v>
      </c>
      <c r="B38" s="68" t="s">
        <v>202</v>
      </c>
      <c r="C38" s="68" t="s">
        <v>125</v>
      </c>
      <c r="D38" s="68" t="s">
        <v>203</v>
      </c>
      <c r="E38" s="70">
        <v>1</v>
      </c>
      <c r="F38" s="68" t="s">
        <v>127</v>
      </c>
      <c r="G38" s="70" t="s">
        <v>127</v>
      </c>
      <c r="H38" s="68" t="s">
        <v>128</v>
      </c>
      <c r="I38" s="70" t="s">
        <v>42</v>
      </c>
      <c r="J38" s="70" t="s">
        <v>97</v>
      </c>
      <c r="K38" s="72">
        <v>46492.59</v>
      </c>
      <c r="L38" s="72">
        <v>18597.32</v>
      </c>
      <c r="M38" s="72">
        <f t="shared" si="0"/>
        <v>65089.909999999996</v>
      </c>
      <c r="N38" s="70">
        <v>42773.36</v>
      </c>
      <c r="O38" s="73">
        <f t="shared" si="1"/>
        <v>107863.26999999999</v>
      </c>
    </row>
    <row r="39" spans="1:15" ht="300" x14ac:dyDescent="0.25">
      <c r="A39" s="68" t="s">
        <v>204</v>
      </c>
      <c r="B39" s="68" t="s">
        <v>205</v>
      </c>
      <c r="C39" s="68" t="s">
        <v>206</v>
      </c>
      <c r="D39" s="68" t="s">
        <v>207</v>
      </c>
      <c r="E39" s="70">
        <v>1</v>
      </c>
      <c r="F39" s="68" t="s">
        <v>127</v>
      </c>
      <c r="G39" s="70" t="s">
        <v>127</v>
      </c>
      <c r="H39" s="68" t="s">
        <v>208</v>
      </c>
      <c r="I39" s="70" t="s">
        <v>42</v>
      </c>
      <c r="J39" s="70" t="s">
        <v>78</v>
      </c>
      <c r="K39" s="72">
        <v>494968</v>
      </c>
      <c r="L39" s="72">
        <v>197987.20000000001</v>
      </c>
      <c r="M39" s="72">
        <f t="shared" si="0"/>
        <v>692955.2</v>
      </c>
      <c r="N39" s="70">
        <v>296980.8</v>
      </c>
      <c r="O39" s="73">
        <f t="shared" si="1"/>
        <v>989936</v>
      </c>
    </row>
    <row r="40" spans="1:15" ht="135" x14ac:dyDescent="0.25">
      <c r="A40" s="68" t="s">
        <v>209</v>
      </c>
      <c r="B40" s="68" t="s">
        <v>210</v>
      </c>
      <c r="C40" s="68" t="s">
        <v>211</v>
      </c>
      <c r="D40" s="68" t="s">
        <v>212</v>
      </c>
      <c r="E40" s="70">
        <v>1</v>
      </c>
      <c r="F40" s="68" t="s">
        <v>127</v>
      </c>
      <c r="G40" s="70" t="s">
        <v>127</v>
      </c>
      <c r="H40" s="68" t="s">
        <v>213</v>
      </c>
      <c r="I40" s="70" t="s">
        <v>42</v>
      </c>
      <c r="J40" s="70" t="s">
        <v>78</v>
      </c>
      <c r="K40" s="72">
        <v>441674.2</v>
      </c>
      <c r="L40" s="72">
        <v>176669.68</v>
      </c>
      <c r="M40" s="72">
        <f t="shared" si="0"/>
        <v>618343.88</v>
      </c>
      <c r="N40" s="70">
        <v>265004.52</v>
      </c>
      <c r="O40" s="73">
        <f t="shared" si="1"/>
        <v>883348.4</v>
      </c>
    </row>
    <row r="41" spans="1:15" ht="315" x14ac:dyDescent="0.25">
      <c r="A41" s="68" t="s">
        <v>214</v>
      </c>
      <c r="B41" s="68" t="s">
        <v>215</v>
      </c>
      <c r="C41" s="68" t="s">
        <v>216</v>
      </c>
      <c r="D41" s="68" t="s">
        <v>217</v>
      </c>
      <c r="E41" s="70">
        <v>1</v>
      </c>
      <c r="F41" s="68" t="s">
        <v>127</v>
      </c>
      <c r="G41" s="70" t="s">
        <v>127</v>
      </c>
      <c r="H41" s="68" t="s">
        <v>218</v>
      </c>
      <c r="I41" s="70" t="s">
        <v>42</v>
      </c>
      <c r="J41" s="70" t="s">
        <v>78</v>
      </c>
      <c r="K41" s="72">
        <v>326806.90999999997</v>
      </c>
      <c r="L41" s="72">
        <v>263055.98</v>
      </c>
      <c r="M41" s="72">
        <f t="shared" si="0"/>
        <v>589862.8899999999</v>
      </c>
      <c r="N41" s="70">
        <v>421422.55</v>
      </c>
      <c r="O41" s="73">
        <f t="shared" si="1"/>
        <v>1011285.44</v>
      </c>
    </row>
    <row r="42" spans="1:15" ht="315" x14ac:dyDescent="0.25">
      <c r="A42" s="68" t="s">
        <v>219</v>
      </c>
      <c r="B42" s="68" t="s">
        <v>220</v>
      </c>
      <c r="C42" s="68" t="s">
        <v>221</v>
      </c>
      <c r="D42" s="68" t="s">
        <v>222</v>
      </c>
      <c r="E42" s="70">
        <v>1</v>
      </c>
      <c r="F42" s="68" t="s">
        <v>127</v>
      </c>
      <c r="G42" s="70" t="s">
        <v>127</v>
      </c>
      <c r="H42" s="68" t="s">
        <v>223</v>
      </c>
      <c r="I42" s="70" t="s">
        <v>42</v>
      </c>
      <c r="J42" s="70" t="s">
        <v>78</v>
      </c>
      <c r="K42" s="72">
        <v>326806.90999999997</v>
      </c>
      <c r="L42" s="72">
        <v>263055.96000000002</v>
      </c>
      <c r="M42" s="72">
        <f t="shared" si="0"/>
        <v>589862.87</v>
      </c>
      <c r="N42" s="70">
        <v>349577.72</v>
      </c>
      <c r="O42" s="73">
        <f t="shared" si="1"/>
        <v>939440.59</v>
      </c>
    </row>
    <row r="43" spans="1:15" ht="90" x14ac:dyDescent="0.25">
      <c r="A43" s="68" t="s">
        <v>224</v>
      </c>
      <c r="B43" s="68" t="s">
        <v>224</v>
      </c>
      <c r="C43" s="68" t="s">
        <v>225</v>
      </c>
      <c r="D43" s="68" t="s">
        <v>226</v>
      </c>
      <c r="E43" s="70"/>
      <c r="F43" s="68" t="s">
        <v>127</v>
      </c>
      <c r="G43" s="70" t="s">
        <v>127</v>
      </c>
      <c r="H43" s="68"/>
      <c r="I43" s="70" t="s">
        <v>12</v>
      </c>
      <c r="J43" s="70" t="s">
        <v>121</v>
      </c>
      <c r="K43" s="72">
        <v>0</v>
      </c>
      <c r="L43" s="72">
        <v>169212.46</v>
      </c>
      <c r="M43" s="72">
        <f t="shared" si="0"/>
        <v>169212.46</v>
      </c>
      <c r="N43" s="70">
        <v>0</v>
      </c>
      <c r="O43" s="73">
        <f t="shared" si="1"/>
        <v>169212.46</v>
      </c>
    </row>
    <row r="44" spans="1:15" ht="15" x14ac:dyDescent="0.25">
      <c r="A44" s="99" t="s">
        <v>227</v>
      </c>
      <c r="B44" s="99"/>
      <c r="C44" s="99"/>
      <c r="D44" s="99"/>
      <c r="E44" s="99"/>
      <c r="F44" s="99"/>
      <c r="G44" s="99"/>
      <c r="H44" s="99"/>
      <c r="I44" s="99"/>
      <c r="J44" s="70"/>
      <c r="K44" s="66">
        <f>SUM(K21:K43)</f>
        <v>9491110.799999997</v>
      </c>
      <c r="L44" s="66">
        <f t="shared" ref="L44:O44" si="3">SUM(L21:L43)</f>
        <v>4230323.4700000007</v>
      </c>
      <c r="M44" s="66">
        <f t="shared" si="3"/>
        <v>13721434.270000001</v>
      </c>
      <c r="N44" s="66">
        <f t="shared" si="3"/>
        <v>6088352.8599999994</v>
      </c>
      <c r="O44" s="66">
        <f t="shared" si="3"/>
        <v>19809787.129999999</v>
      </c>
    </row>
  </sheetData>
  <mergeCells count="7">
    <mergeCell ref="A44:I44"/>
    <mergeCell ref="A3:O3"/>
    <mergeCell ref="A2:O2"/>
    <mergeCell ref="A18:O18"/>
    <mergeCell ref="A19:O19"/>
    <mergeCell ref="A1:O1"/>
    <mergeCell ref="B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RELACION PROGRAMAS 2020</vt:lpstr>
      <vt:lpstr>PADRON SADER-GOB EDO 2020</vt:lpstr>
      <vt:lpstr>PADRON CONAGUA-GOB EDO 2020</vt:lpstr>
      <vt:lpstr>'RELACION PROGRAMAS 2020'!Área_de_impresión</vt:lpstr>
      <vt:lpstr>'RELACION PROGRAMAS 2020'!Títulos_a_imprimir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GENERAL</dc:creator>
  <cp:lastModifiedBy>LENOVO</cp:lastModifiedBy>
  <cp:lastPrinted>2020-01-20T22:23:10Z</cp:lastPrinted>
  <dcterms:created xsi:type="dcterms:W3CDTF">1999-11-25T00:43:40Z</dcterms:created>
  <dcterms:modified xsi:type="dcterms:W3CDTF">2021-04-20T17:17:21Z</dcterms:modified>
</cp:coreProperties>
</file>